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workbookPr backupFile="false" showObjects="all" date1904="false"/>
  <workbookProtection/>
  <bookViews>
    <workbookView showHorizontalScroll="true" showVerticalScroll="true" showSheetTabs="true" xWindow="0" yWindow="0" windowWidth="16384" windowHeight="8192" tabRatio="500" firstSheet="0" activeTab="4"/>
  </bookViews>
  <sheets>
    <sheet name="production" sheetId="1" state="visible" r:id="rId3"/>
    <sheet name="tableau_des-recettes" sheetId="2" state="visible" r:id="rId4"/>
    <sheet name="rien" sheetId="3" state="visible" r:id="rId5"/>
    <sheet name="pesees" sheetId="4" state="visible" r:id="rId6"/>
    <sheet name="recette" sheetId="5" state="visible" r:id="rId7"/>
    <sheet name="quantite_commandee" sheetId="6" state="visible" r:id="rId8"/>
    <sheet name="quantite_matiere" sheetId="7" state="visible" r:id="rId9"/>
    <sheet name="liv_lundi" sheetId="8" state="visible" r:id="rId10"/>
    <sheet name="utilisation" sheetId="9" state="visible" r:id="rId11"/>
    <sheet name="version" sheetId="10" state="visible" r:id="rId12"/>
    <sheet name="cp_recap" sheetId="11" state="visible" r:id="rId13"/>
    <sheet name="cp_cmd" sheetId="12" state="visible" r:id="rId14"/>
    <sheet name="Déduc_10" sheetId="13" state="hidden" r:id="rId15"/>
    <sheet name="Déduc_20" sheetId="14" state="hidden" r:id="rId16"/>
    <sheet name="Déduc_30" sheetId="15" state="hidden" r:id="rId17"/>
    <sheet name="Déduc_40" sheetId="16" state="hidden" r:id="rId18"/>
    <sheet name="cp_bl" sheetId="17" state="visible" r:id="rId19"/>
    <sheet name="cp_bl_print" sheetId="18" state="visible" r:id="rId20"/>
    <sheet name="Prénoms" sheetId="19" state="visible" r:id="rId21"/>
    <sheet name="Infos légales" sheetId="20" state="visible" r:id="rId22"/>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production!$A$1:$BE$43</definedName>
    <definedName function="false" hidden="false" localSheetId="1" name="Print_Area" vbProcedure="false">'tableau_des-recettes'!$A$1:$Y$78</definedName>
    <definedName function="false" hidden="false" localSheetId="5" name="Print_Area" vbProcedure="false">quantite_commandee!$A$1:$W$54</definedName>
    <definedName function="false" hidden="false" localSheetId="6" name="Print_Area" vbProcedure="false">quantite_matiere!$A$1:$W$54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<sst xmlns="http://schemas.openxmlformats.org/spreadsheetml/2006/main" count="2917" uniqueCount="453">
  <si>
    <t xml:space="preserve">Pain Bis Nature</t>
  </si>
  <si>
    <t xml:space="preserve">Pain Bis Noisette</t>
  </si>
  <si>
    <t xml:space="preserve">Pain Bis Couronne</t>
  </si>
  <si>
    <t xml:space="preserve">Bis Noix-Raisins</t>
  </si>
  <si>
    <t xml:space="preserve">Baguette pointue</t>
  </si>
  <si>
    <t xml:space="preserve">Baguette Sandwich</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</si>
  <si>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</si>
  <si>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</si>
  <si>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</si>
  <si>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</si>
  <si>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</si>
  <si>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</si>
  <si>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</si>
  <si>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</si>
  <si>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</si>
  <si>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</si>
  <si>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</si>
  <si>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</si>
  <si>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</si>
  <si>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</si>
  <si>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</si>
  <si>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</si>
  <si>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</si>
  <si>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</si>
  <si>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</si>
  <si>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</si>
  <si>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</si>
  <si>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</si>
  <si>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</si>
  <si>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</si>
  <si>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</si>
  <si>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</si>
  <si>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</si>
  <si>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</si>
  <si>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</si>
  <si>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</si>
  <si>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p</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</si>
  <si>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</si>
  <si>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</si>
  <si>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</si>
  <si>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</si>
  <si>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</si>
  <si>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</si>
  <si>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</si>
  <si>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</si>
  <si>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</si>
  <si>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</si>
  <si>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</si>
  <si>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</si>
  <si>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</si>
  <si>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</si>
  <si>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</si>
  <si>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</si>
  <si>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</si>
  <si>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</si>
  <si>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</si>
  <si>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</si>
  <si>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</si>
  <si>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</si>
  <si>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</si>
  <si>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</si>
  <si>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</si>
  <si>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</si>
  <si>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</si>
  <si>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</si>
  <si>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</si>
  <si>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</si>
  <si>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</si>
  <si>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</si>
  <si>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</si>
  <si>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</si>
  <si>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</si>
  <si>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BAG</t>
  </si>
  <si>
    <t xml:space="preserve">Noix/Rais</t>
  </si>
  <si>
    <t xml:space="preserve">Ail</t>
  </si>
  <si>
    <t xml:space="preserve">Tomates</t>
  </si>
  <si>
    <t xml:space="preserve">Nombre de pièces</t>
  </si>
  <si>
    <t xml:space="preserve">Origan</t>
  </si>
  <si>
    <t xml:space="preserve">Pointue</t>
  </si>
  <si>
    <t xml:space="preserve">Ail HP </t>
  </si>
  <si>
    <t xml:space="preserve">Tom Orig</t>
  </si>
  <si>
    <t xml:space="preserve">Sandwich</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</si>
  <si>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</si>
  <si>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</si>
  <si>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</si>
  <si>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</si>
  <si>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</si>
  <si>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</si>
  <si>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</si>
  <si>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</si>
  <si>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</si>
  <si>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C15</t>
  </si>
  <si>
    <t xml:space="preserve">C16</t>
  </si>
  <si>
    <t xml:space="preserve">Figues</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</si>
  <si>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</si>
  <si>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</si>
  <si>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</si>
  <si>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</si>
  <si>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</si>
  <si>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</si>
  <si>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</si>
  <si>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</si>
  <si>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</si>
  <si>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</si>
  <si>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L PE</t>
  </si>
  <si>
    <t xml:space="preserve">P14</t>
  </si>
  <si>
    <t xml:space="preserve">Pâte crue</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</si>
  <si>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</si>
  <si>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</si>
  <si>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</si>
  <si>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</si>
  <si>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</si>
  <si>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</si>
  <si>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</si>
  <si>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</si>
  <si>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</si>
  <si>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</si>
  <si>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</si>
  <si>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</si>
  <si>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</si>
  <si>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</si>
  <si>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</si>
  <si>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</si>
  <si>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</si>
  <si>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</si>
  <si>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</si>
  <si>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</si>
  <si>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</si>
  <si>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</si>
  <si>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</si>
  <si>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F T65</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</si>
  <si>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</si>
  <si>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</si>
  <si>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</si>
  <si>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</si>
  <si>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</si>
  <si>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</si>
  <si>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</si>
  <si>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</si>
  <si>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</si>
  <si>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</si>
  <si>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</si>
  <si>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</si>
  <si>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</si>
  <si>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</si>
  <si>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</si>
  <si>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</si>
  <si>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</si>
  <si>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</si>
  <si>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</si>
  <si>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</si>
  <si>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</si>
  <si>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</si>
  <si>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</si>
  <si>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</si>
  <si>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</si>
  <si>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</si>
  <si>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</si>
  <si>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</si>
  <si>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</si>
  <si>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</si>
  <si>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</si>
  <si>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</si>
  <si>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</si>
  <si>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</si>
  <si>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</si>
  <si>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</si>
  <si>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</si>
  <si>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</si>
  <si>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</si>
  <si>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</si>
  <si>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</si>
  <si>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</si>
  <si>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</si>
  <si>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</si>
  <si>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</si>
  <si>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</si>
  <si>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</si>
  <si>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</si>
  <si>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</si>
  <si>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</si>
  <si>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</si>
  <si>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</si>
  <si>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</si>
  <si>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</si>
  <si>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</si>
  <si>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</si>
  <si>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</si>
  <si>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</si>
  <si>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</si>
  <si>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</si>
  <si>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</si>
  <si>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</si>
  <si>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</si>
  <si>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</si>
  <si>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</si>
  <si>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</si>
  <si>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</si>
  <si>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</si>
  <si>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</si>
  <si>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</si>
  <si>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</si>
  <si>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</si>
  <si>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</si>
  <si>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</si>
  <si>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</si>
  <si>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</si>
  <si>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</si>
  <si>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</si>
  <si>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</si>
  <si>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</si>
  <si>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</si>
  <si>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</si>
  <si>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</si>
  <si>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</si>
  <si>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</si>
  <si>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</si>
  <si>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</si>
  <si>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</si>
  <si>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</si>
  <si>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</si>
  <si>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</si>
  <si>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</si>
  <si>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</si>
  <si>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Olive</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</si>
  <si>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</si>
  <si>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</si>
  <si>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</si>
  <si>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</si>
  <si>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</si>
  <si>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</si>
  <si>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</si>
  <si>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</si>
  <si>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</si>
  <si>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</si>
  <si>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</si>
  <si>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Fougasse aux Olives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</si>
  <si>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</si>
  <si>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</si>
  <si>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</si>
  <si>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</si>
  <si>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</si>
  <si>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</si>
  <si>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</si>
  <si>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</si>
  <si>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</si>
  <si>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</si>
  <si>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</si>
  <si>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</si>
  <si>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</si>
  <si>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</si>
  <si>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</si>
  <si>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</si>
  <si>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</si>
  <si>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</si>
  <si>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</si>
  <si>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</si>
  <si>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</si>
  <si>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</si>
  <si>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</si>
  <si>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</si>
  <si>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</si>
  <si>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</si>
  <si>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</si>
  <si>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</si>
  <si>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</si>
  <si>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</si>
  <si>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</si>
  <si>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</si>
  <si>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</si>
  <si>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</si>
  <si>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</si>
  <si>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</si>
  <si>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</si>
  <si>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</si>
  <si>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</si>
  <si>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</si>
  <si>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</si>
  <si>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</si>
  <si>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</si>
  <si>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</si>
  <si>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</si>
  <si>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</si>
  <si>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</si>
  <si>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</si>
  <si>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</si>
  <si>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</si>
  <si>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</si>
  <si>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</si>
  <si>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</si>
  <si>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</si>
  <si>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</si>
  <si>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</si>
  <si>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</si>
  <si>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</si>
  <si>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</si>
  <si>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</si>
  <si>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</si>
  <si>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</si>
  <si>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</si>
  <si>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</si>
  <si>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</si>
  <si>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</si>
  <si>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</si>
  <si>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</si>
  <si>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</si>
  <si>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</si>
  <si>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</si>
  <si>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</si>
  <si>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</si>
  <si>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</si>
  <si>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</si>
  <si>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</si>
  <si>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</si>
  <si>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</si>
  <si>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</si>
  <si>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</si>
  <si>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Baguette</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</si>
  <si>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</si>
  <si>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</si>
  <si>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</si>
  <si>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</si>
  <si>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</si>
  <si>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</si>
  <si>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</si>
  <si>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</si>
  <si>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</si>
  <si>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</si>
  <si>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</si>
  <si>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</si>
  <si>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</si>
  <si>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</si>
  <si>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</si>
  <si>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</si>
  <si>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</si>
  <si>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</si>
  <si>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</si>
  <si>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</si>
  <si>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</si>
  <si>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</si>
  <si>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</si>
  <si>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</si>
  <si>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</si>
  <si>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</si>
  <si>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</si>
  <si>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</si>
  <si>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</si>
  <si>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</si>
  <si>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</si>
  <si>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</si>
  <si>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</si>
  <si>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</si>
  <si>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</si>
  <si>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</si>
  <si>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</si>
  <si>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</si>
  <si>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</si>
  <si>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</si>
  <si>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</si>
  <si>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</si>
  <si>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</si>
  <si>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</si>
  <si>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</si>
  <si>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</si>
  <si>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</si>
  <si>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</si>
  <si>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</si>
  <si>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</si>
  <si>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</si>
  <si>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</si>
  <si>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</si>
  <si>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</si>
  <si>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</si>
  <si>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</si>
  <si>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</si>
  <si>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</si>
  <si>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</si>
  <si>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</si>
  <si>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</si>
  <si>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</si>
  <si>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</si>
  <si>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</si>
  <si>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</si>
  <si>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</si>
  <si>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</si>
  <si>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</si>
  <si>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</si>
  <si>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</si>
  <si>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</si>
  <si>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</si>
  <si>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</si>
  <si>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</si>
  <si>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</si>
  <si>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</si>
  <si>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</si>
  <si>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</si>
  <si>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</si>
  <si>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</si>
  <si>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</si>
  <si>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</si>
  <si>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</si>
  <si>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</si>
  <si>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</si>
  <si>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</si>
  <si>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</si>
  <si>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</si>
  <si>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</si>
  <si>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</si>
  <si>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</si>
  <si>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</si>
  <si>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</si>
  <si>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</si>
  <si>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</si>
  <si>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</si>
  <si>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</si>
  <si>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</si>
  <si>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</si>
  <si>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</si>
  <si>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</si>
  <si>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</si>
  <si>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</si>
  <si>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</si>
  <si>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</si>
  <si>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</si>
  <si>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</si>
  <si>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</si>
  <si>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</si>
  <si>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</si>
  <si>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</si>
  <si>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</si>
  <si>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</si>
  <si>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</si>
  <si>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</si>
  <si>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</si>
  <si>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</si>
  <si>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</si>
  <si>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</si>
  <si>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</si>
  <si>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</si>
  <si>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</si>
  <si>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</si>
  <si>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</si>
  <si>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</si>
  <si>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</si>
  <si>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</si>
  <si>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</si>
  <si>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</si>
  <si>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</si>
  <si>
    <t xml:space="preserve">6-10 quai de Seine</t>
  </si>
  <si>
    <t xml:space="preserve">93 200 St Denis</t>
  </si>
  <si>
    <t xml:space="preserve">Agrément Écocert : </t>
  </si>
  <si>
    <t xml:space="preserve">FR-BIO-01.250-</t>
  </si>
  <si>
    <t xml:space="preserve">0108348.2026.002</t>
  </si>
</sst>
</file>

<file path=xl/styles.xml><?xml version="1.0" encoding="utf-8"?>
<styleSheet xmlns="http://schemas.openxmlformats.org/spreadsheetml/2006/main">
  <numFmts count="15">
    <numFmt numFmtId="164" formatCode="General"/>
    <numFmt numFmtId="165" formatCode="dddd&quot;, &quot;d\ mmmm\ yyyy"/>
    <numFmt numFmtId="166" formatCode="dd/mm/yy"/>
    <numFmt numFmtId="167" formatCode="[=0]&quot;&quot;;General"/>
    <numFmt numFmtId="168" formatCode="[=0]General;General"/>
    <numFmt numFmtId="169" formatCode="#,##0.0"/>
    <numFmt numFmtId="170" formatCode="0"/>
    <numFmt numFmtId="171" formatCode="#,##0.00\ [$€-40C];[RED]\-#,##0.00\ [$€-40C]"/>
    <numFmt numFmtId="172" formatCode="[$-40C]d/m/yy"/>
    <numFmt numFmtId="173" formatCode="#,##0"/>
    <numFmt numFmtId="174" formatCode="#,##0.00"/>
    <numFmt numFmtId="175" formatCode="0.00"/>
    <numFmt numFmtId="176" formatCode="0\ %"/>
    <numFmt numFmtId="177" formatCode="0.0"/>
    <numFmt numFmtId="178" formatCode="d/m/yy"/>
  </numFmts>
  <fonts count="56">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b val="true"/>
      <sz val="14"/>
      <color rgb="FF000000"/>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
      <sz val="12"/>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BBE33D"/>
        <bgColor rgb="FFD4EA6B"/>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44">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5" fontId="6" fillId="0" borderId="0" xfId="0" applyFont="true" applyBorder="false" applyAlignment="true" applyProtection="true">
      <alignment horizontal="center" vertical="center" textRotation="0" wrapText="false" indent="0" shrinkToFit="false"/>
      <protection locked="true" hidden="false"/>
    </xf>
    <xf numFmtId="166" fontId="5" fillId="0" borderId="0" xfId="0" applyFont="true" applyBorder="false" applyAlignment="true" applyProtection="true">
      <alignment horizontal="left" vertical="center" textRotation="0" wrapText="false" indent="0" shrinkToFit="false"/>
      <protection locked="true" hidden="false"/>
    </xf>
    <xf numFmtId="164" fontId="5"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right" vertical="center" textRotation="90" wrapText="true" indent="0" shrinkToFit="false"/>
      <protection locked="true" hidden="false"/>
    </xf>
    <xf numFmtId="164" fontId="7" fillId="0" borderId="1" xfId="0" applyFont="true" applyBorder="true" applyAlignment="true" applyProtection="true">
      <alignment horizontal="center" vertical="center" textRotation="90" wrapText="true" indent="0" shrinkToFit="false"/>
      <protection locked="true" hidden="false"/>
    </xf>
    <xf numFmtId="164" fontId="7" fillId="0" borderId="2" xfId="0" applyFont="true" applyBorder="true" applyAlignment="true" applyProtection="true">
      <alignment horizontal="center" vertical="center" textRotation="90" wrapText="true" indent="0" shrinkToFit="false"/>
      <protection locked="true" hidden="false"/>
    </xf>
    <xf numFmtId="164" fontId="5" fillId="0" borderId="3" xfId="0" applyFont="true" applyBorder="true" applyAlignment="true" applyProtection="true">
      <alignment horizontal="center" vertical="center" textRotation="90" wrapText="tru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90" wrapText="false" indent="0" shrinkToFit="false"/>
      <protection locked="true" hidden="false"/>
    </xf>
    <xf numFmtId="164" fontId="7" fillId="0" borderId="0" xfId="0" applyFont="true" applyBorder="false" applyAlignment="true" applyProtection="true">
      <alignment horizontal="center" vertical="center" textRotation="90" wrapText="true" indent="0" shrinkToFit="false"/>
      <protection locked="true" hidden="false"/>
    </xf>
    <xf numFmtId="164" fontId="5" fillId="0" borderId="0" xfId="0" applyFont="true" applyBorder="true" applyAlignment="true" applyProtection="true">
      <alignment horizontal="center" vertical="center" textRotation="90" wrapText="false" indent="0" shrinkToFit="false"/>
      <protection locked="true" hidden="false"/>
    </xf>
    <xf numFmtId="164" fontId="5" fillId="0" borderId="0" xfId="0" applyFont="true" applyBorder="false" applyAlignment="true" applyProtection="true">
      <alignment horizontal="center" vertical="center" textRotation="90" wrapText="false" indent="0" shrinkToFit="false"/>
      <protection locked="true" hidden="false"/>
    </xf>
    <xf numFmtId="167" fontId="5" fillId="0" borderId="1" xfId="0" applyFont="true" applyBorder="true" applyAlignment="true" applyProtection="true">
      <alignment horizontal="center" vertical="center" textRotation="90" wrapText="false" indent="0" shrinkToFit="false"/>
      <protection locked="true" hidden="false"/>
    </xf>
    <xf numFmtId="167" fontId="5" fillId="0" borderId="4" xfId="0" applyFont="true" applyBorder="true" applyAlignment="true" applyProtection="true">
      <alignment horizontal="center" vertical="center" textRotation="90" wrapText="true" indent="0" shrinkToFit="false"/>
      <protection locked="true" hidden="false"/>
    </xf>
    <xf numFmtId="167" fontId="5" fillId="0" borderId="5" xfId="0" applyFont="true" applyBorder="true" applyAlignment="true" applyProtection="true">
      <alignment horizontal="center" vertical="center" textRotation="90" wrapText="true" indent="0" shrinkToFit="false"/>
      <protection locked="true" hidden="false"/>
    </xf>
    <xf numFmtId="167" fontId="5" fillId="0" borderId="1" xfId="0" applyFont="true" applyBorder="true" applyAlignment="true" applyProtection="true">
      <alignment horizontal="center" vertical="center" textRotation="90" wrapText="true" indent="0" shrinkToFit="false"/>
      <protection locked="true" hidden="false"/>
    </xf>
    <xf numFmtId="164" fontId="9" fillId="0" borderId="3" xfId="0" applyFont="true" applyBorder="true" applyAlignment="true" applyProtection="true">
      <alignment horizontal="center" vertical="center" textRotation="90" wrapText="true" indent="0" shrinkToFit="false"/>
      <protection locked="true" hidden="false"/>
    </xf>
    <xf numFmtId="164" fontId="10" fillId="0" borderId="3" xfId="0" applyFont="true" applyBorder="true" applyAlignment="true" applyProtection="true">
      <alignment horizontal="center" vertical="center" textRotation="90" wrapText="true" indent="0" shrinkToFit="false"/>
      <protection locked="true" hidden="false"/>
    </xf>
    <xf numFmtId="164" fontId="0" fillId="0" borderId="0" xfId="0" applyFont="true" applyBorder="false" applyAlignment="true" applyProtection="true">
      <alignment horizontal="center" vertical="center" textRotation="90" wrapText="false" indent="0" shrinkToFit="false"/>
      <protection locked="true" hidden="false"/>
    </xf>
    <xf numFmtId="164" fontId="11" fillId="0" borderId="1" xfId="0" applyFont="true" applyBorder="true" applyAlignment="true" applyProtection="true">
      <alignment horizontal="center" vertical="center" textRotation="90" wrapText="true" indent="0" shrinkToFit="false"/>
      <protection locked="true" hidden="false"/>
    </xf>
    <xf numFmtId="164" fontId="5" fillId="0" borderId="1" xfId="0" applyFont="true" applyBorder="true" applyAlignment="true" applyProtection="true">
      <alignment horizontal="center" vertical="center" textRotation="90" wrapText="false" indent="0" shrinkToFit="false"/>
      <protection locked="true" hidden="false"/>
    </xf>
    <xf numFmtId="164" fontId="8" fillId="0" borderId="1" xfId="0" applyFont="true" applyBorder="true" applyAlignment="true" applyProtection="true">
      <alignment horizontal="center" vertical="center" textRotation="90" wrapText="false" indent="0" shrinkToFit="false"/>
      <protection locked="true" hidden="false"/>
    </xf>
    <xf numFmtId="164" fontId="5" fillId="2" borderId="1" xfId="0" applyFont="true" applyBorder="true" applyAlignment="true" applyProtection="true">
      <alignment horizontal="center" vertical="center" textRotation="90" wrapText="true" indent="0" shrinkToFit="false"/>
      <protection locked="true" hidden="false"/>
    </xf>
    <xf numFmtId="164" fontId="5" fillId="0" borderId="0" xfId="0" applyFont="true" applyBorder="false" applyAlignment="true" applyProtection="true">
      <alignment horizontal="center" vertical="bottom" textRotation="90" wrapText="true" indent="0" shrinkToFit="false"/>
      <protection locked="true" hidden="false"/>
    </xf>
    <xf numFmtId="164" fontId="5" fillId="0" borderId="0" xfId="0" applyFont="true" applyBorder="false" applyAlignment="true" applyProtection="true">
      <alignment horizontal="right" vertical="bottom" textRotation="90" wrapText="true" indent="0" shrinkToFit="false"/>
      <protection locked="true" hidden="false"/>
    </xf>
    <xf numFmtId="164" fontId="4" fillId="0" borderId="0" xfId="0" applyFont="true" applyBorder="false" applyAlignment="true" applyProtection="true">
      <alignment horizontal="left" vertical="bottom" textRotation="0" wrapText="false" indent="0" shrinkToFit="false"/>
      <protection locked="true" hidden="false"/>
    </xf>
    <xf numFmtId="164" fontId="5" fillId="0" borderId="6" xfId="0" applyFont="true" applyBorder="true" applyAlignment="true" applyProtection="true">
      <alignment horizontal="center" vertical="center" textRotation="0" wrapText="false" indent="0" shrinkToFit="false"/>
      <protection locked="true" hidden="false"/>
    </xf>
    <xf numFmtId="164" fontId="5" fillId="0" borderId="7" xfId="0" applyFont="true" applyBorder="true" applyAlignment="true" applyProtection="true">
      <alignment horizontal="center" vertical="center" textRotation="0" wrapText="false" indent="0" shrinkToFit="false"/>
      <protection locked="true" hidden="false"/>
    </xf>
    <xf numFmtId="164" fontId="5" fillId="0" borderId="8" xfId="0" applyFont="true" applyBorder="true" applyAlignment="true" applyProtection="true">
      <alignment horizontal="center" vertical="center" textRotation="0" wrapText="false" indent="0" shrinkToFit="false"/>
      <protection locked="true" hidden="false"/>
    </xf>
    <xf numFmtId="164" fontId="5" fillId="0" borderId="3" xfId="0" applyFont="true" applyBorder="true" applyAlignment="true" applyProtection="true">
      <alignment horizontal="center" vertical="center" textRotation="0" wrapText="false" indent="0" shrinkToFit="false"/>
      <protection locked="true" hidden="false"/>
    </xf>
    <xf numFmtId="167" fontId="5" fillId="0" borderId="6" xfId="0" applyFont="true" applyBorder="true" applyAlignment="true" applyProtection="true">
      <alignment horizontal="center" vertical="center" textRotation="0" wrapText="false" indent="0" shrinkToFit="false"/>
      <protection locked="true" hidden="false"/>
    </xf>
    <xf numFmtId="167" fontId="5" fillId="0" borderId="9" xfId="0" applyFont="true" applyBorder="true" applyAlignment="true" applyProtection="true">
      <alignment horizontal="center" vertical="center" textRotation="0" wrapText="false" indent="0" shrinkToFit="false"/>
      <protection locked="true" hidden="false"/>
    </xf>
    <xf numFmtId="167" fontId="5" fillId="0" borderId="7" xfId="0" applyFont="true" applyBorder="true" applyAlignment="true" applyProtection="true">
      <alignment horizontal="center" vertical="center" textRotation="0" wrapText="false" indent="0" shrinkToFit="false"/>
      <protection locked="true" hidden="false"/>
    </xf>
    <xf numFmtId="167" fontId="5" fillId="0" borderId="8" xfId="0" applyFont="true" applyBorder="true" applyAlignment="true" applyProtection="true">
      <alignment horizontal="center" vertical="center" textRotation="0" wrapText="false" indent="0" shrinkToFit="false"/>
      <protection locked="true" hidden="false"/>
    </xf>
    <xf numFmtId="164" fontId="5" fillId="0" borderId="10" xfId="0" applyFont="true" applyBorder="true" applyAlignment="true" applyProtection="true">
      <alignment horizontal="left" vertical="center" textRotation="0" wrapText="false" indent="0" shrinkToFit="false"/>
      <protection locked="true" hidden="false"/>
    </xf>
    <xf numFmtId="164" fontId="4" fillId="0" borderId="11" xfId="0" applyFont="true" applyBorder="true" applyAlignment="true" applyProtection="true">
      <alignment horizontal="left" vertical="bottom" textRotation="0" wrapText="false" indent="0" shrinkToFit="false"/>
      <protection locked="true" hidden="false"/>
    </xf>
    <xf numFmtId="167" fontId="12" fillId="0" borderId="12" xfId="0" applyFont="true" applyBorder="true" applyAlignment="true" applyProtection="true">
      <alignment horizontal="center" vertical="center" textRotation="0" wrapText="false" indent="0" shrinkToFit="false"/>
      <protection locked="true" hidden="false"/>
    </xf>
    <xf numFmtId="167" fontId="12" fillId="0" borderId="13" xfId="0" applyFont="true" applyBorder="true" applyAlignment="true" applyProtection="true">
      <alignment horizontal="center" vertical="center" textRotation="0" wrapText="false" indent="0" shrinkToFit="false"/>
      <protection locked="true" hidden="false"/>
    </xf>
    <xf numFmtId="167" fontId="12" fillId="0" borderId="11" xfId="0" applyFont="true" applyBorder="true" applyAlignment="true" applyProtection="true">
      <alignment horizontal="center" vertical="center" textRotation="0" wrapText="false" indent="0" shrinkToFit="false"/>
      <protection locked="true" hidden="false"/>
    </xf>
    <xf numFmtId="167" fontId="12" fillId="0" borderId="10" xfId="0" applyFont="true" applyBorder="true" applyAlignment="true" applyProtection="true">
      <alignment horizontal="center" vertical="center" textRotation="0" wrapText="false" indent="0" shrinkToFit="false"/>
      <protection locked="true" hidden="false"/>
    </xf>
    <xf numFmtId="167" fontId="12" fillId="0" borderId="14" xfId="0" applyFont="true" applyBorder="true" applyAlignment="true" applyProtection="true">
      <alignment horizontal="center" vertical="center" textRotation="0" wrapText="false" indent="0" shrinkToFit="false"/>
      <protection locked="true" hidden="false"/>
    </xf>
    <xf numFmtId="167" fontId="12" fillId="0" borderId="3" xfId="0" applyFont="true" applyBorder="true" applyAlignment="true" applyProtection="true">
      <alignment horizontal="center" vertical="center" textRotation="0" wrapText="false" indent="0" shrinkToFit="false"/>
      <protection locked="true" hidden="false"/>
    </xf>
    <xf numFmtId="167" fontId="5" fillId="0" borderId="13" xfId="0" applyFont="true" applyBorder="true" applyAlignment="true" applyProtection="true">
      <alignment horizontal="left" vertical="center" textRotation="0" wrapText="false" indent="0" shrinkToFit="false"/>
      <protection locked="true" hidden="false"/>
    </xf>
    <xf numFmtId="164" fontId="5" fillId="0" borderId="13" xfId="0" applyFont="true" applyBorder="true" applyAlignment="true" applyProtection="true">
      <alignment horizontal="left" vertical="center" textRotation="0" wrapText="false" indent="0" shrinkToFit="false"/>
      <protection locked="true" hidden="false"/>
    </xf>
    <xf numFmtId="168" fontId="5" fillId="0" borderId="1"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true" indent="0" shrinkToFit="false"/>
      <protection locked="true" hidden="false"/>
    </xf>
    <xf numFmtId="168" fontId="5" fillId="2" borderId="1"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false" applyAlignment="true" applyProtection="true">
      <alignment horizontal="center" vertical="center" textRotation="0" wrapText="false" indent="0" shrinkToFit="false"/>
      <protection locked="true" hidden="false"/>
    </xf>
    <xf numFmtId="164" fontId="4" fillId="0" borderId="15" xfId="0" applyFont="true" applyBorder="tru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7" fontId="5" fillId="0" borderId="2" xfId="0" applyFont="true" applyBorder="true" applyAlignment="true" applyProtection="true">
      <alignment horizontal="left" vertical="center" textRotation="0" wrapText="false" indent="0" shrinkToFit="false"/>
      <protection locked="true" hidden="false"/>
    </xf>
    <xf numFmtId="164" fontId="5" fillId="0" borderId="2" xfId="0" applyFont="true" applyBorder="true" applyAlignment="true" applyProtection="true">
      <alignment horizontal="left" vertical="center" textRotation="0" wrapText="false" indent="0" shrinkToFit="false"/>
      <protection locked="true" hidden="false"/>
    </xf>
    <xf numFmtId="167" fontId="12" fillId="0" borderId="16" xfId="0" applyFont="true" applyBorder="true" applyAlignment="true" applyProtection="true">
      <alignment horizontal="center" vertical="center" textRotation="0" wrapText="false" indent="0" shrinkToFit="false"/>
      <protection locked="true" hidden="false"/>
    </xf>
    <xf numFmtId="167" fontId="12" fillId="0" borderId="2" xfId="0" applyFont="true" applyBorder="true" applyAlignment="true" applyProtection="true">
      <alignment horizontal="center" vertical="center" textRotation="0" wrapText="false" indent="0" shrinkToFit="false"/>
      <protection locked="true" hidden="false"/>
    </xf>
    <xf numFmtId="167" fontId="12" fillId="0" borderId="0" xfId="0" applyFont="true" applyBorder="false" applyAlignment="true" applyProtection="true">
      <alignment horizontal="center" vertical="center" textRotation="0" wrapText="false" indent="0" shrinkToFit="false"/>
      <protection locked="true" hidden="false"/>
    </xf>
    <xf numFmtId="167" fontId="12" fillId="0" borderId="17" xfId="0" applyFont="true" applyBorder="true" applyAlignment="true" applyProtection="true">
      <alignment horizontal="center" vertical="center" textRotation="0" wrapText="false" indent="0" shrinkToFit="false"/>
      <protection locked="true" hidden="false"/>
    </xf>
    <xf numFmtId="167" fontId="12" fillId="0" borderId="18" xfId="0" applyFont="true" applyBorder="true" applyAlignment="true" applyProtection="true">
      <alignment horizontal="center" vertical="center" textRotation="0" wrapText="false" indent="0" shrinkToFit="false"/>
      <protection locked="true" hidden="false"/>
    </xf>
    <xf numFmtId="164" fontId="5" fillId="0" borderId="1" xfId="0" applyFont="true" applyBorder="true" applyAlignment="true" applyProtection="true">
      <alignment horizontal="left" vertical="center" textRotation="0" wrapText="false" indent="0" shrinkToFit="false"/>
      <protection locked="true" hidden="false"/>
    </xf>
    <xf numFmtId="167" fontId="12" fillId="0" borderId="5" xfId="0" applyFont="true" applyBorder="true" applyAlignment="true" applyProtection="true">
      <alignment horizontal="center" vertical="center" textRotation="0" wrapText="false" indent="0" shrinkToFit="false"/>
      <protection locked="true" hidden="false"/>
    </xf>
    <xf numFmtId="167" fontId="12" fillId="0" borderId="1" xfId="0" applyFont="true" applyBorder="true" applyAlignment="true" applyProtection="true">
      <alignment horizontal="center" vertical="center" textRotation="0" wrapText="false" indent="0" shrinkToFit="false"/>
      <protection locked="true" hidden="false"/>
    </xf>
    <xf numFmtId="167" fontId="12" fillId="0" borderId="4" xfId="0" applyFont="true" applyBorder="true" applyAlignment="true" applyProtection="true">
      <alignment horizontal="center" vertical="center" textRotation="0" wrapText="false" indent="0" shrinkToFit="false"/>
      <protection locked="true" hidden="false"/>
    </xf>
    <xf numFmtId="167" fontId="12" fillId="0" borderId="19"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false" indent="0" shrinkToFit="false"/>
      <protection locked="true" hidden="false"/>
    </xf>
    <xf numFmtId="168" fontId="5" fillId="3" borderId="1"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general" vertical="center" textRotation="0" wrapText="false" indent="0" shrinkToFit="false"/>
      <protection locked="true" hidden="false"/>
    </xf>
    <xf numFmtId="164" fontId="6" fillId="0" borderId="1" xfId="0" applyFont="true" applyBorder="true" applyAlignment="true" applyProtection="true">
      <alignment horizontal="left" vertical="center" textRotation="0" wrapText="false" indent="0" shrinkToFit="false"/>
      <protection locked="true" hidden="false"/>
    </xf>
    <xf numFmtId="164" fontId="6" fillId="3" borderId="1" xfId="0" applyFont="true" applyBorder="true" applyAlignment="true" applyProtection="true">
      <alignment horizontal="left" vertical="center" textRotation="0" wrapText="false" indent="0" shrinkToFit="false"/>
      <protection locked="true" hidden="false"/>
    </xf>
    <xf numFmtId="167" fontId="6" fillId="0" borderId="1" xfId="0" applyFont="true" applyBorder="true" applyAlignment="true" applyProtection="true">
      <alignment horizontal="center" vertical="center" textRotation="0" wrapText="false" indent="0" shrinkToFit="false"/>
      <protection locked="true" hidden="false"/>
    </xf>
    <xf numFmtId="167" fontId="6" fillId="0" borderId="0" xfId="0" applyFont="true" applyBorder="false" applyAlignment="true" applyProtection="true">
      <alignment horizontal="center" vertical="center" textRotation="0" wrapText="false" indent="0" shrinkToFit="false"/>
      <protection locked="true" hidden="false"/>
    </xf>
    <xf numFmtId="167" fontId="6" fillId="0" borderId="5" xfId="0" applyFont="true" applyBorder="true" applyAlignment="true" applyProtection="true">
      <alignment horizontal="center" vertical="center" textRotation="0" wrapText="false" indent="0" shrinkToFit="false"/>
      <protection locked="true" hidden="false"/>
    </xf>
    <xf numFmtId="167" fontId="6" fillId="0" borderId="3" xfId="0" applyFont="true" applyBorder="true" applyAlignment="true" applyProtection="true">
      <alignment horizontal="center" vertical="center" textRotation="0" wrapText="false" indent="0" shrinkToFit="false"/>
      <protection locked="true" hidden="false"/>
    </xf>
    <xf numFmtId="167" fontId="6" fillId="0" borderId="4" xfId="0" applyFont="true" applyBorder="true" applyAlignment="true" applyProtection="true">
      <alignment horizontal="center" vertical="center" textRotation="0" wrapText="false" indent="0" shrinkToFit="false"/>
      <protection locked="true" hidden="false"/>
    </xf>
    <xf numFmtId="164" fontId="6" fillId="3"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7" fontId="12" fillId="0" borderId="20" xfId="0" applyFont="true" applyBorder="true" applyAlignment="true" applyProtection="true">
      <alignment horizontal="center" vertical="center" textRotation="0" wrapText="false" indent="0" shrinkToFit="false"/>
      <protection locked="true" hidden="false"/>
    </xf>
    <xf numFmtId="164" fontId="5" fillId="3" borderId="1" xfId="0" applyFont="true" applyBorder="true" applyAlignment="true" applyProtection="true">
      <alignment horizontal="center" vertical="center" textRotation="0" wrapText="false" indent="0" shrinkToFit="false"/>
      <protection locked="true" hidden="false"/>
    </xf>
    <xf numFmtId="168" fontId="5" fillId="0" borderId="20" xfId="0" applyFont="true" applyBorder="true" applyAlignment="true" applyProtection="true">
      <alignment horizontal="center" vertical="center" textRotation="0" wrapText="false" indent="0" shrinkToFit="false"/>
      <protection locked="true" hidden="false"/>
    </xf>
    <xf numFmtId="164" fontId="5" fillId="0" borderId="20" xfId="0" applyFont="true" applyBorder="true" applyAlignment="true" applyProtection="true">
      <alignment horizontal="center" vertical="center" textRotation="0" wrapText="false" indent="0" shrinkToFit="false"/>
      <protection locked="true" hidden="false"/>
    </xf>
    <xf numFmtId="164" fontId="5" fillId="3" borderId="0" xfId="0" applyFont="true" applyBorder="false" applyAlignment="true" applyProtection="true">
      <alignment horizontal="left" vertical="center" textRotation="0" wrapText="false" indent="0" shrinkToFit="false"/>
      <protection locked="true" hidden="false"/>
    </xf>
    <xf numFmtId="164" fontId="5" fillId="3" borderId="0" xfId="0" applyFont="true" applyBorder="false" applyAlignment="true" applyProtection="true">
      <alignment horizontal="center" vertical="center" textRotation="0" wrapText="false" indent="0" shrinkToFit="false"/>
      <protection locked="true" hidden="false"/>
    </xf>
    <xf numFmtId="169" fontId="5" fillId="0" borderId="0" xfId="0" applyFont="true" applyBorder="false" applyAlignment="true" applyProtection="true">
      <alignment horizontal="right" vertical="center" textRotation="0" wrapText="false" indent="0" shrinkToFit="false"/>
      <protection locked="true" hidden="false"/>
    </xf>
    <xf numFmtId="170" fontId="6" fillId="0" borderId="0" xfId="0" applyFont="true" applyBorder="false" applyAlignment="true" applyProtection="true">
      <alignment horizontal="center" vertical="center" textRotation="0" wrapText="false" indent="0" shrinkToFit="false"/>
      <protection locked="true" hidden="false"/>
    </xf>
    <xf numFmtId="170" fontId="5" fillId="0" borderId="0" xfId="0" applyFont="true" applyBorder="false" applyAlignment="true" applyProtection="true">
      <alignment horizontal="center" vertical="center" textRotation="0" wrapText="false" indent="0" shrinkToFit="false"/>
      <protection locked="true" hidden="false"/>
    </xf>
    <xf numFmtId="164" fontId="5" fillId="4" borderId="0" xfId="0" applyFont="true" applyBorder="false" applyAlignment="true" applyProtection="true">
      <alignment horizontal="center" vertical="center" textRotation="0" wrapText="false" indent="0" shrinkToFit="false"/>
      <protection locked="true" hidden="false"/>
    </xf>
    <xf numFmtId="167" fontId="5" fillId="3" borderId="0" xfId="0" applyFont="true" applyBorder="false" applyAlignment="true" applyProtection="true">
      <alignment horizontal="center" vertical="center" textRotation="0" wrapText="false" indent="0" shrinkToFit="false"/>
      <protection locked="true" hidden="false"/>
    </xf>
    <xf numFmtId="167" fontId="5" fillId="0" borderId="0" xfId="0" applyFont="true" applyBorder="false" applyAlignment="true" applyProtection="true">
      <alignment horizontal="center" vertical="center" textRotation="0" wrapText="false" indent="0" shrinkToFit="false"/>
      <protection locked="true" hidden="false"/>
    </xf>
    <xf numFmtId="171" fontId="5"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top" textRotation="0" wrapText="true" indent="0" shrinkToFit="false"/>
      <protection locked="true" hidden="false"/>
    </xf>
    <xf numFmtId="166" fontId="14" fillId="0" borderId="4" xfId="0" applyFont="true" applyBorder="true" applyAlignment="true" applyProtection="true">
      <alignment horizontal="left" vertical="center" textRotation="0" wrapText="false" indent="15" shrinkToFit="false"/>
      <protection locked="true" hidden="false"/>
    </xf>
    <xf numFmtId="164" fontId="14" fillId="0" borderId="0" xfId="0" applyFont="true" applyBorder="false" applyAlignment="true" applyProtection="true">
      <alignment horizontal="center" vertical="center" textRotation="0" wrapText="false" indent="0" shrinkToFit="false"/>
      <protection locked="true" hidden="false"/>
    </xf>
    <xf numFmtId="166" fontId="14" fillId="0" borderId="0" xfId="0" applyFont="true" applyBorder="false" applyAlignment="true" applyProtection="true">
      <alignment horizontal="left" vertical="center" textRotation="0" wrapText="false" indent="15"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72" fontId="1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14" fillId="0" borderId="18" xfId="0" applyFont="true" applyBorder="tru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center" vertical="top" textRotation="0" wrapText="true" indent="0" shrinkToFit="false"/>
      <protection locked="true" hidden="false"/>
    </xf>
    <xf numFmtId="164" fontId="14" fillId="0" borderId="1" xfId="0" applyFont="true" applyBorder="true" applyAlignment="true" applyProtection="true">
      <alignment horizontal="left" vertical="center" textRotation="0" wrapText="false" indent="0" shrinkToFit="false"/>
      <protection locked="true" hidden="false"/>
    </xf>
    <xf numFmtId="173" fontId="16" fillId="0" borderId="1" xfId="0" applyFont="true" applyBorder="true" applyAlignment="true" applyProtection="true">
      <alignment horizontal="left" vertical="center" textRotation="0" wrapText="false" indent="0" shrinkToFit="false"/>
      <protection locked="true" hidden="false"/>
    </xf>
    <xf numFmtId="173" fontId="14" fillId="0" borderId="1" xfId="0" applyFont="true" applyBorder="true" applyAlignment="true" applyProtection="true">
      <alignment horizontal="center" vertical="center" textRotation="0" wrapText="false" indent="0" shrinkToFit="false"/>
      <protection locked="true" hidden="false"/>
    </xf>
    <xf numFmtId="173" fontId="17"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left" vertical="center" textRotation="0" wrapText="false" indent="0" shrinkToFit="false"/>
      <protection locked="true" hidden="false"/>
    </xf>
    <xf numFmtId="173" fontId="17" fillId="0" borderId="21" xfId="0" applyFont="true" applyBorder="true" applyAlignment="true" applyProtection="true">
      <alignment horizontal="left" vertical="bottom" textRotation="0" wrapText="false" indent="0" shrinkToFit="false"/>
      <protection locked="true" hidden="false"/>
    </xf>
    <xf numFmtId="164" fontId="14" fillId="0" borderId="1" xfId="0" applyFont="true" applyBorder="true" applyAlignment="true" applyProtection="true">
      <alignment horizontal="left" vertical="bottom" textRotation="0" wrapText="false" indent="0" shrinkToFit="false"/>
      <protection locked="true" hidden="false"/>
    </xf>
    <xf numFmtId="173" fontId="17" fillId="0" borderId="22" xfId="0" applyFont="true" applyBorder="true" applyAlignment="true" applyProtection="true">
      <alignment horizontal="center" vertical="bottom" textRotation="0" wrapText="false" indent="0" shrinkToFit="false"/>
      <protection locked="true" hidden="false"/>
    </xf>
    <xf numFmtId="164" fontId="14" fillId="5"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14" fillId="6" borderId="1"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4" fontId="14" fillId="7" borderId="1"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true" applyProtection="true">
      <alignment horizontal="general" vertical="center" textRotation="0" wrapText="false" indent="0" shrinkToFit="false"/>
      <protection locked="true" hidden="false"/>
    </xf>
    <xf numFmtId="173" fontId="14" fillId="0" borderId="0" xfId="0" applyFont="true" applyBorder="false" applyAlignment="true" applyProtection="true">
      <alignment horizontal="general" vertical="bottom" textRotation="0" wrapText="false" indent="0" shrinkToFit="false"/>
      <protection locked="true" hidden="false"/>
    </xf>
    <xf numFmtId="164" fontId="14" fillId="8" borderId="1" xfId="0" applyFont="true" applyBorder="true" applyAlignment="true" applyProtection="true">
      <alignment horizontal="center" vertical="center" textRotation="0" wrapText="false" indent="0" shrinkToFit="false"/>
      <protection locked="true" hidden="false"/>
    </xf>
    <xf numFmtId="164" fontId="14" fillId="0" borderId="1" xfId="0" applyFont="true" applyBorder="true" applyAlignment="true" applyProtection="true">
      <alignment horizontal="general" vertical="center" textRotation="0" wrapText="false" indent="0" shrinkToFit="false"/>
      <protection locked="true" hidden="false"/>
    </xf>
    <xf numFmtId="173" fontId="17"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general" vertical="center" textRotation="0" wrapText="false" indent="0" shrinkToFit="false"/>
      <protection locked="true" hidden="false"/>
    </xf>
    <xf numFmtId="173" fontId="18" fillId="0" borderId="0" xfId="0" applyFont="true" applyBorder="false" applyAlignment="true" applyProtection="true">
      <alignment horizontal="left" vertical="bottom" textRotation="0" wrapText="false" indent="0" shrinkToFit="false"/>
      <protection locked="true" hidden="false"/>
    </xf>
    <xf numFmtId="170" fontId="14" fillId="0" borderId="3" xfId="0" applyFont="true" applyBorder="true" applyAlignment="true" applyProtection="true">
      <alignment horizontal="center" vertical="center" textRotation="0" wrapText="false" indent="0" shrinkToFit="false"/>
      <protection locked="true" hidden="false"/>
    </xf>
    <xf numFmtId="164" fontId="0" fillId="0" borderId="5" xfId="0" applyFont="false" applyBorder="true" applyAlignment="true" applyProtection="true">
      <alignment horizontal="general" vertical="bottom" textRotation="0" wrapText="false" indent="0" shrinkToFit="false"/>
      <protection locked="true" hidden="false"/>
    </xf>
    <xf numFmtId="173" fontId="15" fillId="0" borderId="1" xfId="0" applyFont="true" applyBorder="true" applyAlignment="true" applyProtection="true">
      <alignment horizontal="center" vertical="center" textRotation="0" wrapText="false" indent="0" shrinkToFit="false"/>
      <protection locked="true" hidden="false"/>
    </xf>
    <xf numFmtId="173" fontId="14" fillId="0" borderId="1" xfId="0" applyFont="true" applyBorder="true" applyAlignment="true" applyProtection="true">
      <alignment horizontal="left" vertical="center" textRotation="0" wrapText="false" indent="0" shrinkToFit="false"/>
      <protection locked="true" hidden="false"/>
    </xf>
    <xf numFmtId="173" fontId="14" fillId="0" borderId="0" xfId="0" applyFont="true" applyBorder="false" applyAlignment="true" applyProtection="true">
      <alignment horizontal="center" vertical="center" textRotation="0" wrapText="false" indent="0" shrinkToFit="false"/>
      <protection locked="true" hidden="false"/>
    </xf>
    <xf numFmtId="167" fontId="14"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left" vertical="bottom" textRotation="0" wrapText="false" indent="0" shrinkToFit="false"/>
      <protection locked="true" hidden="false"/>
    </xf>
    <xf numFmtId="164" fontId="14" fillId="0" borderId="23"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left" vertical="bottom" textRotation="0" wrapText="false" indent="0" shrinkToFit="false"/>
      <protection locked="true" hidden="false"/>
    </xf>
    <xf numFmtId="167" fontId="14" fillId="0" borderId="4" xfId="0" applyFont="true" applyBorder="true" applyAlignment="true" applyProtection="true">
      <alignment horizontal="center" vertical="bottom" textRotation="0" wrapText="false" indent="0" shrinkToFit="false"/>
      <protection locked="true" hidden="false"/>
    </xf>
    <xf numFmtId="167" fontId="15" fillId="0" borderId="4" xfId="0" applyFont="true" applyBorder="true" applyAlignment="true" applyProtection="true">
      <alignment horizontal="center" vertical="center" textRotation="0" wrapText="false" indent="0" shrinkToFit="false"/>
      <protection locked="true" hidden="false"/>
    </xf>
    <xf numFmtId="173" fontId="17" fillId="0" borderId="3" xfId="0" applyFont="true" applyBorder="true" applyAlignment="true" applyProtection="true">
      <alignment horizontal="center" vertical="bottom" textRotation="0" wrapText="false" indent="0" shrinkToFit="false"/>
      <protection locked="true" hidden="false"/>
    </xf>
    <xf numFmtId="173" fontId="14" fillId="0" borderId="0" xfId="0" applyFont="true" applyBorder="false" applyAlignment="true" applyProtection="true">
      <alignment horizontal="left" vertical="center" textRotation="0" wrapText="false" indent="0" shrinkToFit="false"/>
      <protection locked="true" hidden="false"/>
    </xf>
    <xf numFmtId="167" fontId="15" fillId="0" borderId="0" xfId="0" applyFont="true" applyBorder="false" applyAlignment="true" applyProtection="true">
      <alignment horizontal="center" vertical="center" textRotation="0" wrapText="false" indent="0" shrinkToFit="false"/>
      <protection locked="true" hidden="false"/>
    </xf>
    <xf numFmtId="164" fontId="19" fillId="0" borderId="0"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true" applyAlignment="true" applyProtection="true">
      <alignment horizontal="center" vertical="center" textRotation="0" wrapText="false" indent="0" shrinkToFit="false"/>
      <protection locked="true" hidden="false"/>
    </xf>
    <xf numFmtId="173" fontId="14" fillId="0" borderId="3" xfId="0" applyFont="true" applyBorder="true" applyAlignment="true" applyProtection="true">
      <alignment horizontal="center" vertical="center" textRotation="0" wrapText="false" indent="0" shrinkToFit="false"/>
      <protection locked="true" hidden="false"/>
    </xf>
    <xf numFmtId="164" fontId="14" fillId="6" borderId="1" xfId="0" applyFont="true" applyBorder="true" applyAlignment="true" applyProtection="true">
      <alignment horizontal="left" vertical="center" textRotation="0" wrapText="false" indent="0" shrinkToFit="false"/>
      <protection locked="true" hidden="false"/>
    </xf>
    <xf numFmtId="173" fontId="14" fillId="6" borderId="1" xfId="0" applyFont="true" applyBorder="true" applyAlignment="true" applyProtection="true">
      <alignment horizontal="center" vertical="center" textRotation="0" wrapText="false" indent="0" shrinkToFit="false"/>
      <protection locked="true" hidden="false"/>
    </xf>
    <xf numFmtId="164" fontId="20" fillId="0" borderId="1" xfId="0" applyFont="true" applyBorder="true" applyAlignment="true" applyProtection="true">
      <alignment horizontal="left" vertical="center" textRotation="0" wrapText="false" indent="0" shrinkToFit="false"/>
      <protection locked="true" hidden="false"/>
    </xf>
    <xf numFmtId="174" fontId="14" fillId="0" borderId="1" xfId="0" applyFont="true" applyBorder="true" applyAlignment="true" applyProtection="true">
      <alignment horizontal="center" vertical="center" textRotation="0" wrapText="false" indent="0" shrinkToFit="false"/>
      <protection locked="true" hidden="false"/>
    </xf>
    <xf numFmtId="173" fontId="21" fillId="0" borderId="0" xfId="0" applyFont="true" applyBorder="false" applyAlignment="true" applyProtection="true">
      <alignment horizontal="left" vertical="bottom" textRotation="0" wrapText="false" indent="0" shrinkToFit="false"/>
      <protection locked="true" hidden="false"/>
    </xf>
    <xf numFmtId="164" fontId="14" fillId="0" borderId="0" xfId="0" applyFont="true" applyBorder="true" applyAlignment="true" applyProtection="true">
      <alignment horizontal="center" vertical="center" textRotation="0" wrapText="false" indent="0" shrinkToFit="false"/>
      <protection locked="true" hidden="false"/>
    </xf>
    <xf numFmtId="173" fontId="21"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general" vertical="bottom" textRotation="0" wrapText="false" indent="0" shrinkToFit="false"/>
      <protection locked="true" hidden="false"/>
    </xf>
    <xf numFmtId="173" fontId="17" fillId="0" borderId="0" xfId="0" applyFont="true" applyBorder="fals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73" fontId="17" fillId="0" borderId="0" xfId="0" applyFont="true" applyBorder="false" applyAlignment="true" applyProtection="true">
      <alignment horizontal="center" vertical="center" textRotation="0" wrapText="false" indent="0" shrinkToFit="false"/>
      <protection locked="true" hidden="false"/>
    </xf>
    <xf numFmtId="173" fontId="6" fillId="0" borderId="0" xfId="0" applyFont="true" applyBorder="true" applyAlignment="true" applyProtection="true">
      <alignment horizontal="center" vertical="center" textRotation="0" wrapText="false" indent="0" shrinkToFit="false"/>
      <protection locked="true" hidden="false"/>
    </xf>
    <xf numFmtId="173" fontId="17" fillId="0" borderId="2" xfId="0" applyFont="true" applyBorder="true" applyAlignment="true" applyProtection="true">
      <alignment horizontal="left" vertical="bottom" textRotation="0" wrapText="false" indent="0" shrinkToFit="false"/>
      <protection locked="true" hidden="false"/>
    </xf>
    <xf numFmtId="164" fontId="6" fillId="0" borderId="0" xfId="0" applyFont="true" applyBorder="true" applyAlignment="true" applyProtection="true">
      <alignment horizontal="left" vertical="bottom" textRotation="0" wrapText="false" indent="0" shrinkToFit="false"/>
      <protection locked="true" hidden="false"/>
    </xf>
    <xf numFmtId="167" fontId="6" fillId="0" borderId="0"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general" vertical="bottom" textRotation="0" wrapText="false" indent="0" shrinkToFit="false"/>
      <protection locked="true" hidden="false"/>
    </xf>
    <xf numFmtId="173" fontId="17" fillId="0" borderId="0" xfId="0" applyFont="true" applyBorder="false" applyAlignment="true" applyProtection="true">
      <alignment horizontal="left" vertical="center" textRotation="0" wrapText="false" indent="0" shrinkToFit="false"/>
      <protection locked="true" hidden="false"/>
    </xf>
    <xf numFmtId="164" fontId="0" fillId="0" borderId="21" xfId="0" applyFont="fals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7" fontId="14" fillId="0" borderId="5" xfId="0" applyFont="true" applyBorder="true" applyAlignment="true" applyProtection="true">
      <alignment horizontal="left" vertical="bottom" textRotation="0" wrapText="false" indent="0" shrinkToFit="false"/>
      <protection locked="true" hidden="false"/>
    </xf>
    <xf numFmtId="167" fontId="14" fillId="0" borderId="24" xfId="0" applyFont="true" applyBorder="true" applyAlignment="true" applyProtection="true">
      <alignment horizontal="right" vertical="bottom" textRotation="0" wrapText="false" indent="0" shrinkToFit="false"/>
      <protection locked="true" hidden="false"/>
    </xf>
    <xf numFmtId="167" fontId="14" fillId="0" borderId="25" xfId="0" applyFont="true" applyBorder="true" applyAlignment="true" applyProtection="true">
      <alignment horizontal="left" vertical="bottom" textRotation="0" wrapText="false" indent="0" shrinkToFit="false"/>
      <protection locked="true" hidden="false"/>
    </xf>
    <xf numFmtId="164" fontId="14" fillId="0" borderId="19" xfId="0" applyFont="true" applyBorder="true" applyAlignment="true" applyProtection="true">
      <alignment horizontal="right" vertical="bottom" textRotation="0" wrapText="false" indent="0" shrinkToFit="false"/>
      <protection locked="true" hidden="false"/>
    </xf>
    <xf numFmtId="164"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right" vertical="bottom" textRotation="0" wrapText="false" indent="0" shrinkToFit="false"/>
      <protection locked="true" hidden="false"/>
    </xf>
    <xf numFmtId="167" fontId="14" fillId="0" borderId="0" xfId="0" applyFont="true" applyBorder="false" applyAlignment="true" applyProtection="true">
      <alignment horizontal="left" vertical="bottom"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75" fontId="15"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true" indent="0" shrinkToFit="false"/>
      <protection locked="true" hidden="false"/>
    </xf>
    <xf numFmtId="164" fontId="15" fillId="0" borderId="0" xfId="0" applyFont="true" applyBorder="false" applyAlignment="true" applyProtection="true">
      <alignment horizontal="general" vertical="center" textRotation="0" wrapText="false" indent="0" shrinkToFit="false"/>
      <protection locked="true" hidden="false"/>
    </xf>
    <xf numFmtId="175" fontId="15" fillId="0" borderId="0" xfId="0" applyFont="true" applyBorder="false" applyAlignment="true" applyProtection="true">
      <alignment horizontal="center" vertical="center" textRotation="0" wrapText="false" indent="0" shrinkToFit="false"/>
      <protection locked="true" hidden="false"/>
    </xf>
    <xf numFmtId="173" fontId="17" fillId="0" borderId="0" xfId="0" applyFont="true" applyBorder="true" applyAlignment="true" applyProtection="true">
      <alignment horizontal="center" vertical="center" textRotation="0" wrapText="false" indent="0" shrinkToFit="false"/>
      <protection locked="true" hidden="false"/>
    </xf>
    <xf numFmtId="164" fontId="14" fillId="7" borderId="1" xfId="0" applyFont="true" applyBorder="true" applyAlignment="true" applyProtection="true">
      <alignment horizontal="left" vertical="center" textRotation="0" wrapText="false" indent="0" shrinkToFit="false"/>
      <protection locked="true" hidden="false"/>
    </xf>
    <xf numFmtId="173" fontId="21" fillId="0" borderId="0" xfId="0" applyFont="true" applyBorder="false" applyAlignment="true" applyProtection="true">
      <alignment horizontal="left" vertical="center" textRotation="0" wrapText="false" indent="0" shrinkToFit="false"/>
      <protection locked="true" hidden="false"/>
    </xf>
    <xf numFmtId="173" fontId="14" fillId="7" borderId="1" xfId="0" applyFont="true" applyBorder="true" applyAlignment="true" applyProtection="true">
      <alignment horizontal="center" vertical="center" textRotation="0" wrapText="false" indent="0" shrinkToFit="false"/>
      <protection locked="true" hidden="false"/>
    </xf>
    <xf numFmtId="173" fontId="14" fillId="0" borderId="1" xfId="0" applyFont="true" applyBorder="true" applyAlignment="true" applyProtection="true">
      <alignment horizontal="center" vertical="bottom" textRotation="0" wrapText="false" indent="0" shrinkToFit="false"/>
      <protection locked="true" hidden="false"/>
    </xf>
    <xf numFmtId="173" fontId="14" fillId="0" borderId="0" xfId="0" applyFont="true" applyBorder="false" applyAlignment="true" applyProtection="true">
      <alignment horizontal="center" vertical="bottom" textRotation="0" wrapText="false" indent="0" shrinkToFit="false"/>
      <protection locked="true" hidden="false"/>
    </xf>
    <xf numFmtId="164" fontId="14" fillId="7" borderId="1" xfId="0" applyFont="true" applyBorder="true" applyAlignment="true" applyProtection="true">
      <alignment horizontal="general" vertical="center" textRotation="0" wrapText="false" indent="0" shrinkToFit="false"/>
      <protection locked="true" hidden="false"/>
    </xf>
    <xf numFmtId="173" fontId="17" fillId="0" borderId="1" xfId="0" applyFont="true" applyBorder="true" applyAlignment="true" applyProtection="true">
      <alignment horizontal="left" vertical="center" textRotation="0" wrapText="false" indent="0" shrinkToFit="false"/>
      <protection locked="true" hidden="false"/>
    </xf>
    <xf numFmtId="164" fontId="14" fillId="0" borderId="0" xfId="0" applyFont="true" applyBorder="false" applyAlignment="true" applyProtection="true">
      <alignment horizontal="right" vertical="center" textRotation="0" wrapText="false" indent="0" shrinkToFit="false"/>
      <protection locked="true" hidden="false"/>
    </xf>
    <xf numFmtId="164" fontId="14" fillId="0" borderId="25" xfId="0" applyFont="true" applyBorder="true" applyAlignment="true" applyProtection="true">
      <alignment horizontal="left" vertical="bottom" textRotation="0" wrapText="false" indent="0" shrinkToFit="false"/>
      <protection locked="true" hidden="false"/>
    </xf>
    <xf numFmtId="164" fontId="14" fillId="0" borderId="25" xfId="0" applyFont="true" applyBorder="true" applyAlignment="true" applyProtection="true">
      <alignment horizontal="right" vertical="bottom" textRotation="0" wrapText="false" indent="0" shrinkToFit="false"/>
      <protection locked="true" hidden="false"/>
    </xf>
    <xf numFmtId="167" fontId="8" fillId="0" borderId="4" xfId="0" applyFont="true" applyBorder="true" applyAlignment="true" applyProtection="true">
      <alignment horizontal="right" vertical="bottom" textRotation="0" wrapText="false" indent="0" shrinkToFit="false"/>
      <protection locked="true" hidden="false"/>
    </xf>
    <xf numFmtId="164" fontId="14" fillId="0" borderId="5" xfId="0" applyFont="true" applyBorder="true" applyAlignment="true" applyProtection="true">
      <alignment horizontal="right" vertical="bottom" textRotation="0" wrapText="false" indent="0" shrinkToFit="false"/>
      <protection locked="true" hidden="false"/>
    </xf>
    <xf numFmtId="168" fontId="14" fillId="0" borderId="4" xfId="0" applyFont="true" applyBorder="true" applyAlignment="true" applyProtection="true">
      <alignment horizontal="right"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general" vertical="bottom" textRotation="0" wrapText="false" indent="0" shrinkToFit="false"/>
      <protection locked="true" hidden="false"/>
    </xf>
    <xf numFmtId="173" fontId="6" fillId="0" borderId="1"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23" fillId="0" borderId="1" xfId="0" applyFont="true" applyBorder="true" applyAlignment="true" applyProtection="true">
      <alignment horizontal="general" vertical="center" textRotation="0" wrapText="true" indent="0" shrinkToFit="false"/>
      <protection locked="true" hidden="false"/>
    </xf>
    <xf numFmtId="164" fontId="14" fillId="8" borderId="1" xfId="0" applyFont="true" applyBorder="true" applyAlignment="true" applyProtection="true">
      <alignment horizontal="left" vertical="center" textRotation="0" wrapText="false" indent="0" shrinkToFit="false"/>
      <protection locked="true" hidden="false"/>
    </xf>
    <xf numFmtId="173" fontId="21" fillId="0" borderId="22" xfId="0" applyFont="true" applyBorder="true" applyAlignment="true" applyProtection="true">
      <alignment horizontal="left" vertical="bottom" textRotation="0" wrapText="false" indent="0" shrinkToFit="false"/>
      <protection locked="true" hidden="false"/>
    </xf>
    <xf numFmtId="173" fontId="14" fillId="8" borderId="1" xfId="0" applyFont="true" applyBorder="true" applyAlignment="true" applyProtection="true">
      <alignment horizontal="center" vertical="center" textRotation="0" wrapText="false" indent="0" shrinkToFit="false"/>
      <protection locked="true" hidden="false"/>
    </xf>
    <xf numFmtId="173" fontId="17" fillId="0" borderId="22" xfId="0" applyFont="true" applyBorder="true" applyAlignment="true" applyProtection="true">
      <alignment horizontal="left" vertical="bottom" textRotation="0" wrapText="false" indent="0" shrinkToFit="false"/>
      <protection locked="true" hidden="false"/>
    </xf>
    <xf numFmtId="164" fontId="6" fillId="0" borderId="1" xfId="0" applyFont="true" applyBorder="true" applyAlignment="true" applyProtection="true">
      <alignment horizontal="left" vertical="bottom" textRotation="0" wrapText="false" indent="0" shrinkToFit="false"/>
      <protection locked="true" hidden="false"/>
    </xf>
    <xf numFmtId="173" fontId="6" fillId="0" borderId="1" xfId="0" applyFont="true" applyBorder="true" applyAlignment="true" applyProtection="true">
      <alignment horizontal="center" vertical="bottom" textRotation="0" wrapText="false" indent="0" shrinkToFit="false"/>
      <protection locked="true" hidden="false"/>
    </xf>
    <xf numFmtId="167"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right" vertical="center" textRotation="0" wrapText="false" indent="0" shrinkToFit="false"/>
      <protection locked="true" hidden="false"/>
    </xf>
    <xf numFmtId="164" fontId="14" fillId="0" borderId="4" xfId="0" applyFont="true" applyBorder="true" applyAlignment="true" applyProtection="true">
      <alignment horizontal="right" vertical="center" textRotation="0" wrapText="false" indent="0" shrinkToFit="false"/>
      <protection locked="true" hidden="false"/>
    </xf>
    <xf numFmtId="164" fontId="14" fillId="0" borderId="5" xfId="0" applyFont="true" applyBorder="true" applyAlignment="true" applyProtection="true">
      <alignment horizontal="left" vertical="center" textRotation="0" wrapText="false" indent="0" shrinkToFit="false"/>
      <protection locked="true" hidden="false"/>
    </xf>
    <xf numFmtId="164" fontId="0" fillId="0" borderId="20" xfId="0" applyFont="false" applyBorder="true" applyAlignment="true" applyProtection="true">
      <alignment horizontal="general" vertical="bottom" textRotation="0" wrapText="false" indent="0" shrinkToFit="false"/>
      <protection locked="true" hidden="false"/>
    </xf>
    <xf numFmtId="167" fontId="6" fillId="0" borderId="4" xfId="0" applyFont="true" applyBorder="true" applyAlignment="true" applyProtection="true">
      <alignment horizontal="right"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7" fontId="6" fillId="0" borderId="24" xfId="0" applyFont="true" applyBorder="true" applyAlignment="true" applyProtection="true">
      <alignment horizontal="left" vertical="center" textRotation="0" wrapText="false" indent="0" shrinkToFit="false"/>
      <protection locked="true" hidden="false"/>
    </xf>
    <xf numFmtId="164" fontId="6" fillId="0" borderId="19" xfId="0" applyFont="true" applyBorder="true" applyAlignment="true" applyProtection="true">
      <alignment horizontal="center" vertical="center" textRotation="0" wrapText="false" indent="0" shrinkToFit="false"/>
      <protection locked="true" hidden="false"/>
    </xf>
    <xf numFmtId="173" fontId="16" fillId="0" borderId="0" xfId="0" applyFont="true" applyBorder="false" applyAlignment="true" applyProtection="true">
      <alignment horizontal="left" vertical="center" textRotation="0" wrapText="false" indent="0" shrinkToFit="false"/>
      <protection locked="true" hidden="false"/>
    </xf>
    <xf numFmtId="167" fontId="14" fillId="0" borderId="1"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bottom" textRotation="0" wrapText="false" indent="0" shrinkToFit="false"/>
      <protection locked="true" hidden="false"/>
    </xf>
    <xf numFmtId="164" fontId="14" fillId="0" borderId="3" xfId="0" applyFont="true" applyBorder="true" applyAlignment="true" applyProtection="true">
      <alignment horizontal="left" vertical="center" textRotation="0" wrapText="false" indent="0" shrinkToFit="false"/>
      <protection locked="true" hidden="false"/>
    </xf>
    <xf numFmtId="173" fontId="25" fillId="0" borderId="3" xfId="0" applyFont="true" applyBorder="true" applyAlignment="true" applyProtection="true">
      <alignment horizontal="left" vertical="center" textRotation="0" wrapText="false" indent="0" shrinkToFit="false"/>
      <protection locked="true" hidden="false"/>
    </xf>
    <xf numFmtId="164" fontId="14" fillId="0" borderId="3" xfId="0" applyFont="true" applyBorder="true" applyAlignment="true" applyProtection="true">
      <alignment horizontal="left" vertical="bottom" textRotation="0" wrapText="false" indent="0" shrinkToFit="false"/>
      <protection locked="true" hidden="false"/>
    </xf>
    <xf numFmtId="173" fontId="17" fillId="0" borderId="3" xfId="0" applyFont="true" applyBorder="true" applyAlignment="true" applyProtection="true">
      <alignment horizontal="left" vertical="bottom" textRotation="0" wrapText="false" indent="0" shrinkToFit="false"/>
      <protection locked="true" hidden="false"/>
    </xf>
    <xf numFmtId="164" fontId="14" fillId="0" borderId="6" xfId="0" applyFont="true" applyBorder="true" applyAlignment="true" applyProtection="true">
      <alignment horizontal="left" vertical="bottom" textRotation="0" wrapText="false" indent="0" shrinkToFit="false"/>
      <protection locked="true" hidden="false"/>
    </xf>
    <xf numFmtId="164" fontId="14" fillId="0" borderId="2" xfId="0" applyFont="true" applyBorder="true" applyAlignment="true" applyProtection="true">
      <alignment horizontal="left" vertical="center" textRotation="0" wrapText="false" indent="0" shrinkToFit="false"/>
      <protection locked="true" hidden="false"/>
    </xf>
    <xf numFmtId="167" fontId="14" fillId="0" borderId="24" xfId="0" applyFont="true" applyBorder="true" applyAlignment="true" applyProtection="true">
      <alignment horizontal="right" vertical="center" textRotation="0" wrapText="false" indent="0" shrinkToFit="false"/>
      <protection locked="true" hidden="false"/>
    </xf>
    <xf numFmtId="167" fontId="14" fillId="0" borderId="25" xfId="0" applyFont="true" applyBorder="true" applyAlignment="true" applyProtection="true">
      <alignment horizontal="right" vertical="center" textRotation="0" wrapText="false" indent="0" shrinkToFit="false"/>
      <protection locked="true" hidden="false"/>
    </xf>
    <xf numFmtId="164" fontId="14" fillId="0" borderId="19" xfId="0" applyFont="true" applyBorder="true" applyAlignment="true" applyProtection="true">
      <alignment horizontal="general" vertical="center" textRotation="0" wrapText="false" indent="0" shrinkToFit="false"/>
      <protection locked="true" hidden="false"/>
    </xf>
    <xf numFmtId="167" fontId="14" fillId="0" borderId="24" xfId="0" applyFont="true" applyBorder="true" applyAlignment="true" applyProtection="true">
      <alignment horizontal="center" vertical="center" textRotation="0" wrapText="false" indent="0" shrinkToFit="false"/>
      <protection locked="true" hidden="false"/>
    </xf>
    <xf numFmtId="167" fontId="14" fillId="0" borderId="19" xfId="0" applyFont="true" applyBorder="true" applyAlignment="true" applyProtection="true">
      <alignment horizontal="center" vertical="center" textRotation="0" wrapText="false" indent="0" shrinkToFit="false"/>
      <protection locked="true" hidden="false"/>
    </xf>
    <xf numFmtId="167" fontId="14" fillId="0" borderId="0" xfId="0" applyFont="true" applyBorder="false" applyAlignment="true" applyProtection="true">
      <alignment horizontal="right" vertical="center" textRotation="0" wrapText="false" indent="0" shrinkToFit="false"/>
      <protection locked="true" hidden="false"/>
    </xf>
    <xf numFmtId="167" fontId="14" fillId="0" borderId="0" xfId="0" applyFont="true" applyBorder="false" applyAlignment="true" applyProtection="true">
      <alignment horizontal="center" vertical="center" textRotation="0" wrapText="false" indent="0" shrinkToFit="false"/>
      <protection locked="true" hidden="false"/>
    </xf>
    <xf numFmtId="164" fontId="26" fillId="0" borderId="0" xfId="0" applyFont="true" applyBorder="true" applyAlignment="true" applyProtection="true">
      <alignment horizontal="left" vertical="center" textRotation="0" wrapText="false" indent="0" shrinkToFit="false"/>
      <protection locked="true" hidden="false"/>
    </xf>
    <xf numFmtId="173" fontId="24" fillId="0" borderId="0"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false" indent="0" shrinkToFit="false"/>
      <protection locked="true" hidden="false"/>
    </xf>
    <xf numFmtId="173" fontId="14" fillId="0" borderId="24" xfId="0" applyFont="true" applyBorder="true" applyAlignment="true" applyProtection="true">
      <alignment horizontal="center" vertical="center" textRotation="0" wrapText="false" indent="0" shrinkToFit="false"/>
      <protection locked="true" hidden="false"/>
    </xf>
    <xf numFmtId="173" fontId="14" fillId="0" borderId="19" xfId="0" applyFont="true" applyBorder="true" applyAlignment="true" applyProtection="true">
      <alignment horizontal="general" vertical="center" textRotation="0" wrapText="false" indent="0" shrinkToFit="false"/>
      <protection locked="true" hidden="false"/>
    </xf>
    <xf numFmtId="173" fontId="14" fillId="0" borderId="24" xfId="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73" fontId="24" fillId="0" borderId="0" xfId="0" applyFont="true" applyBorder="fals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center" vertical="bottom" textRotation="0" wrapText="false" indent="0" shrinkToFit="false"/>
      <protection locked="tru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4" fontId="6" fillId="0" borderId="3" xfId="0" applyFont="true" applyBorder="true" applyAlignment="true" applyProtection="true">
      <alignment horizontal="center" vertical="center" textRotation="0" wrapText="false" indent="0" shrinkToFit="false"/>
      <protection locked="true" hidden="false"/>
    </xf>
    <xf numFmtId="164" fontId="27" fillId="0" borderId="1" xfId="0" applyFont="true" applyBorder="true" applyAlignment="true" applyProtection="true">
      <alignment horizontal="center" vertical="center" textRotation="0" wrapText="false" indent="0" shrinkToFit="false"/>
      <protection locked="true" hidden="false"/>
    </xf>
    <xf numFmtId="164" fontId="14" fillId="0" borderId="3" xfId="0" applyFont="true" applyBorder="true" applyAlignment="true" applyProtection="true">
      <alignment horizontal="general" vertical="center" textRotation="0" wrapText="false" indent="0" shrinkToFit="false"/>
      <protection locked="true" hidden="false"/>
    </xf>
    <xf numFmtId="164" fontId="6" fillId="0" borderId="3" xfId="0" applyFont="true" applyBorder="true" applyAlignment="true" applyProtection="true">
      <alignment horizontal="left" vertical="center" textRotation="0" wrapText="false" indent="0" shrinkToFit="false"/>
      <protection locked="true" hidden="false"/>
    </xf>
    <xf numFmtId="173" fontId="16" fillId="0" borderId="3" xfId="0" applyFont="true" applyBorder="true" applyAlignment="true" applyProtection="true">
      <alignment horizontal="center" vertical="center" textRotation="0" wrapText="false" indent="0" shrinkToFit="false"/>
      <protection locked="true" hidden="false"/>
    </xf>
    <xf numFmtId="173" fontId="17" fillId="0" borderId="3" xfId="0" applyFont="true" applyBorder="true" applyAlignment="true" applyProtection="true">
      <alignment horizontal="center" vertical="center" textRotation="0" wrapText="false" indent="0" shrinkToFit="false"/>
      <protection locked="true" hidden="false"/>
    </xf>
    <xf numFmtId="173" fontId="6" fillId="0" borderId="3" xfId="0" applyFont="true" applyBorder="true" applyAlignment="true" applyProtection="true">
      <alignment horizontal="center" vertical="center" textRotation="0" wrapText="false" indent="0" shrinkToFit="false"/>
      <protection locked="true" hidden="false"/>
    </xf>
    <xf numFmtId="170" fontId="27" fillId="0" borderId="1" xfId="0" applyFont="true" applyBorder="true" applyAlignment="true" applyProtection="true">
      <alignment horizontal="center" vertical="center" textRotation="0" wrapText="false" indent="0" shrinkToFit="false"/>
      <protection locked="true" hidden="false"/>
    </xf>
    <xf numFmtId="170" fontId="14" fillId="0" borderId="0" xfId="0" applyFont="true" applyBorder="false" applyAlignment="true" applyProtection="true">
      <alignment horizontal="general" vertical="center" textRotation="0" wrapText="false" indent="0" shrinkToFit="false"/>
      <protection locked="true" hidden="false"/>
    </xf>
    <xf numFmtId="170" fontId="15" fillId="0" borderId="0" xfId="0" applyFont="true" applyBorder="false" applyAlignment="true" applyProtection="true">
      <alignment horizontal="center" vertical="center" textRotation="0" wrapText="false" indent="0" shrinkToFit="false"/>
      <protection locked="true" hidden="false"/>
    </xf>
    <xf numFmtId="170" fontId="15" fillId="0" borderId="3" xfId="0" applyFont="true" applyBorder="true" applyAlignment="true" applyProtection="true">
      <alignment horizontal="center" vertical="center" textRotation="0" wrapText="false" indent="0" shrinkToFit="false"/>
      <protection locked="true" hidden="false"/>
    </xf>
    <xf numFmtId="164" fontId="8" fillId="0" borderId="3"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73"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left" vertical="center" textRotation="0" wrapText="false" indent="0" shrinkToFit="false"/>
      <protection locked="true" hidden="false"/>
    </xf>
    <xf numFmtId="164" fontId="29" fillId="0" borderId="3" xfId="0" applyFont="true" applyBorder="true" applyAlignment="true" applyProtection="true">
      <alignment horizontal="left" vertical="center" textRotation="0" wrapText="false" indent="0" shrinkToFit="false"/>
      <protection locked="true" hidden="false"/>
    </xf>
    <xf numFmtId="167" fontId="5" fillId="0" borderId="3" xfId="0" applyFont="true" applyBorder="true" applyAlignment="true" applyProtection="true">
      <alignment horizontal="center" vertical="center" textRotation="0" wrapText="false" indent="0" shrinkToFit="false"/>
      <protection locked="true" hidden="false"/>
    </xf>
    <xf numFmtId="164" fontId="28" fillId="0" borderId="3" xfId="0" applyFont="true" applyBorder="true" applyAlignment="true" applyProtection="true">
      <alignment horizontal="center" vertical="center" textRotation="0" wrapText="false" indent="0" shrinkToFit="false"/>
      <protection locked="true" hidden="false"/>
    </xf>
    <xf numFmtId="167" fontId="14" fillId="0" borderId="3" xfId="0" applyFont="true" applyBorder="true" applyAlignment="true" applyProtection="true">
      <alignment horizontal="center" vertical="center" textRotation="0" wrapText="false" indent="0" shrinkToFit="false"/>
      <protection locked="true" hidden="false"/>
    </xf>
    <xf numFmtId="164" fontId="8" fillId="0" borderId="1" xfId="0" applyFont="true" applyBorder="tru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general" vertical="center" textRotation="0" wrapText="false" indent="0" shrinkToFit="false"/>
      <protection locked="true" hidden="false"/>
    </xf>
    <xf numFmtId="167" fontId="30" fillId="0" borderId="0" xfId="0" applyFont="true" applyBorder="false" applyAlignment="true" applyProtection="true">
      <alignment horizontal="center" vertical="center" textRotation="0" wrapText="false" indent="0" shrinkToFit="false"/>
      <protection locked="true" hidden="false"/>
    </xf>
    <xf numFmtId="167" fontId="31" fillId="0" borderId="0" xfId="0" applyFont="true" applyBorder="false" applyAlignment="true" applyProtection="true">
      <alignment horizontal="general" vertical="bottom" textRotation="0" wrapText="false" indent="0" shrinkToFit="false"/>
      <protection locked="true" hidden="false"/>
    </xf>
    <xf numFmtId="167" fontId="32" fillId="0" borderId="0" xfId="0" applyFont="true" applyBorder="true" applyAlignment="true" applyProtection="true">
      <alignment horizontal="center" vertical="center" textRotation="0" wrapText="false" indent="0" shrinkToFit="false"/>
      <protection locked="true" hidden="false"/>
    </xf>
    <xf numFmtId="167" fontId="32" fillId="0" borderId="0" xfId="0" applyFont="true" applyBorder="false" applyAlignment="true" applyProtection="true">
      <alignment horizontal="general" vertical="top" textRotation="0" wrapText="false" indent="0" shrinkToFit="false"/>
      <protection locked="true" hidden="false"/>
    </xf>
    <xf numFmtId="167" fontId="33" fillId="0" borderId="0" xfId="0" applyFont="true" applyBorder="false" applyAlignment="true" applyProtection="true">
      <alignment horizontal="general" vertical="center" textRotation="0" wrapText="false" indent="0" shrinkToFit="false"/>
      <protection locked="true" hidden="false"/>
    </xf>
    <xf numFmtId="167" fontId="33" fillId="0" borderId="0" xfId="0" applyFont="true" applyBorder="true" applyAlignment="true" applyProtection="true">
      <alignment horizontal="center" vertical="center" textRotation="0" wrapText="false" indent="0" shrinkToFit="false"/>
      <protection locked="true" hidden="false"/>
    </xf>
    <xf numFmtId="167" fontId="34" fillId="0" borderId="0" xfId="0" applyFont="true" applyBorder="true" applyAlignment="true" applyProtection="true">
      <alignment horizontal="left" vertical="center" textRotation="0" wrapText="false" indent="0" shrinkToFit="false"/>
      <protection locked="true" hidden="false"/>
    </xf>
    <xf numFmtId="167" fontId="35" fillId="0" borderId="0" xfId="0" applyFont="true" applyBorder="true" applyAlignment="true" applyProtection="true">
      <alignment horizontal="left" vertical="center" textRotation="0" wrapText="false" indent="0" shrinkToFit="false"/>
      <protection locked="true" hidden="false"/>
    </xf>
    <xf numFmtId="167" fontId="30" fillId="0" borderId="1" xfId="0" applyFont="true" applyBorder="true" applyAlignment="true" applyProtection="true">
      <alignment horizontal="center" vertical="center" textRotation="0" wrapText="false" indent="0" shrinkToFit="false"/>
      <protection locked="true" hidden="false"/>
    </xf>
    <xf numFmtId="167" fontId="30" fillId="0" borderId="0" xfId="0" applyFont="true" applyBorder="true" applyAlignment="true" applyProtection="true">
      <alignment horizontal="center" vertical="center" textRotation="0" wrapText="false" indent="0" shrinkToFit="false"/>
      <protection locked="true" hidden="false"/>
    </xf>
    <xf numFmtId="167" fontId="33" fillId="0" borderId="1" xfId="0" applyFont="true" applyBorder="true" applyAlignment="true" applyProtection="true">
      <alignment horizontal="center" vertical="center" textRotation="0" wrapText="false" indent="0" shrinkToFit="false"/>
      <protection locked="true" hidden="false"/>
    </xf>
    <xf numFmtId="167" fontId="33" fillId="0" borderId="0" xfId="0" applyFont="true" applyBorder="false" applyAlignment="true" applyProtection="true">
      <alignment horizontal="center" vertical="center" textRotation="0" wrapText="false" indent="0" shrinkToFit="false"/>
      <protection locked="true" hidden="false"/>
    </xf>
    <xf numFmtId="167" fontId="36" fillId="0" borderId="1" xfId="0" applyFont="true" applyBorder="true" applyAlignment="true" applyProtection="true">
      <alignment horizontal="general" vertical="center" textRotation="0" wrapText="false" indent="0" shrinkToFit="false"/>
      <protection locked="true" hidden="false"/>
    </xf>
    <xf numFmtId="167" fontId="36" fillId="0" borderId="1" xfId="0" applyFont="true" applyBorder="true" applyAlignment="true" applyProtection="true">
      <alignment horizontal="center" vertical="center" textRotation="0" wrapText="false" indent="0" shrinkToFit="false"/>
      <protection locked="true" hidden="false"/>
    </xf>
    <xf numFmtId="167" fontId="36" fillId="0" borderId="0" xfId="0" applyFont="true" applyBorder="false" applyAlignment="true" applyProtection="true">
      <alignment horizontal="general" vertical="center" textRotation="0" wrapText="false" indent="0" shrinkToFit="false"/>
      <protection locked="true" hidden="false"/>
    </xf>
    <xf numFmtId="167" fontId="36" fillId="0" borderId="0" xfId="0" applyFont="true" applyBorder="false" applyAlignment="true" applyProtection="true">
      <alignment horizontal="center" vertical="center" textRotation="0" wrapText="false" indent="0" shrinkToFit="false"/>
      <protection locked="true" hidden="false"/>
    </xf>
    <xf numFmtId="167" fontId="30" fillId="0" borderId="1"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general" vertical="center" textRotation="0" wrapText="false" indent="0" shrinkToFit="false"/>
      <protection locked="true" hidden="false"/>
    </xf>
    <xf numFmtId="167" fontId="36" fillId="0" borderId="3" xfId="0" applyFont="true" applyBorder="true" applyAlignment="true" applyProtection="true">
      <alignment horizontal="center" vertical="center" textRotation="0" wrapText="false" indent="0" shrinkToFit="false"/>
      <protection locked="true" hidden="false"/>
    </xf>
    <xf numFmtId="167" fontId="37" fillId="0" borderId="1" xfId="0" applyFont="true" applyBorder="true" applyAlignment="true" applyProtection="true">
      <alignment horizontal="center" vertical="center" textRotation="0" wrapText="false" indent="0" shrinkToFit="false"/>
      <protection locked="true" hidden="false"/>
    </xf>
    <xf numFmtId="167" fontId="32" fillId="0" borderId="20" xfId="0" applyFont="true" applyBorder="true" applyAlignment="true" applyProtection="true">
      <alignment horizontal="center" vertical="center" textRotation="0" wrapText="false" indent="0" shrinkToFit="false"/>
      <protection locked="true" hidden="false"/>
    </xf>
    <xf numFmtId="167" fontId="38" fillId="0" borderId="1" xfId="0" applyFont="true" applyBorder="true" applyAlignment="true" applyProtection="true">
      <alignment horizontal="general" vertical="center" textRotation="0" wrapText="false" indent="0" shrinkToFit="false"/>
      <protection locked="true" hidden="false"/>
    </xf>
    <xf numFmtId="167" fontId="39" fillId="0" borderId="0" xfId="0" applyFont="true" applyBorder="true" applyAlignment="true" applyProtection="true">
      <alignment horizontal="left" vertical="center" textRotation="0" wrapText="false" indent="0" shrinkToFit="false"/>
      <protection locked="true" hidden="false"/>
    </xf>
    <xf numFmtId="167" fontId="31" fillId="0" borderId="0" xfId="0" applyFont="true" applyBorder="false" applyAlignment="true" applyProtection="true">
      <alignment horizontal="center" vertical="bottom" textRotation="0" wrapText="false" indent="0" shrinkToFit="false"/>
      <protection locked="true" hidden="false"/>
    </xf>
    <xf numFmtId="167" fontId="33" fillId="0" borderId="0" xfId="0" applyFont="true" applyBorder="true" applyAlignment="true" applyProtection="true">
      <alignment horizontal="left" vertical="center" textRotation="0" wrapText="false" indent="0" shrinkToFit="false"/>
      <protection locked="true" hidden="false"/>
    </xf>
    <xf numFmtId="167" fontId="33" fillId="0" borderId="0" xfId="0" applyFont="true" applyBorder="false" applyAlignment="true" applyProtection="true">
      <alignment horizontal="left" vertical="center" textRotation="0" wrapText="false" indent="0" shrinkToFit="false"/>
      <protection locked="true" hidden="false"/>
    </xf>
    <xf numFmtId="167" fontId="30" fillId="0" borderId="0" xfId="0" applyFont="true" applyBorder="false" applyAlignment="true" applyProtection="true">
      <alignment horizontal="left" vertical="center" textRotation="0" wrapText="false" indent="0" shrinkToFit="false"/>
      <protection locked="true" hidden="false"/>
    </xf>
    <xf numFmtId="167" fontId="33" fillId="0" borderId="1" xfId="0" applyFont="true" applyBorder="true" applyAlignment="true" applyProtection="true">
      <alignment horizontal="left" vertical="center" textRotation="0" wrapText="false" indent="0" shrinkToFit="false"/>
      <protection locked="true" hidden="false"/>
    </xf>
    <xf numFmtId="167" fontId="30" fillId="9" borderId="0" xfId="0" applyFont="true" applyBorder="false" applyAlignment="true" applyProtection="true">
      <alignment horizontal="center" vertical="center" textRotation="0" wrapText="false" indent="0" shrinkToFit="false"/>
      <protection locked="true" hidden="false"/>
    </xf>
    <xf numFmtId="167" fontId="40" fillId="0"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6" fontId="19" fillId="0" borderId="1" xfId="0" applyFont="true" applyBorder="true" applyAlignment="true" applyProtection="true">
      <alignment horizontal="center" vertical="center" textRotation="0" wrapText="fals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false"/>
    </xf>
    <xf numFmtId="164" fontId="19" fillId="2" borderId="1" xfId="0" applyFont="true" applyBorder="true" applyAlignment="true" applyProtection="true">
      <alignment horizontal="center" vertical="center" textRotation="0" wrapText="false" indent="0" shrinkToFit="false"/>
      <protection locked="true" hidden="false"/>
    </xf>
    <xf numFmtId="164" fontId="19" fillId="2" borderId="1" xfId="0" applyFont="true" applyBorder="true" applyAlignment="true" applyProtection="true">
      <alignment horizontal="left" vertical="center" textRotation="0" wrapText="false" indent="0" shrinkToFit="false"/>
      <protection locked="true" hidden="false"/>
    </xf>
    <xf numFmtId="173" fontId="19" fillId="2" borderId="1" xfId="0" applyFont="true" applyBorder="true" applyAlignment="true" applyProtection="true">
      <alignment horizontal="center" vertical="center" textRotation="0" wrapText="false" indent="0" shrinkToFit="false"/>
      <protection locked="true" hidden="false"/>
    </xf>
    <xf numFmtId="164" fontId="19" fillId="0" borderId="1" xfId="0" applyFont="true" applyBorder="true" applyAlignment="true" applyProtection="true">
      <alignment horizontal="left" vertical="bottom" textRotation="0" wrapText="false" indent="0" shrinkToFit="false"/>
      <protection locked="true" hidden="false"/>
    </xf>
    <xf numFmtId="173" fontId="19" fillId="0" borderId="1" xfId="0" applyFont="true" applyBorder="true" applyAlignment="true" applyProtection="true">
      <alignment horizontal="center" vertical="bottom" textRotation="0" wrapText="false" indent="0" shrinkToFit="false"/>
      <protection locked="true" hidden="false"/>
    </xf>
    <xf numFmtId="164" fontId="19" fillId="2" borderId="0" xfId="0" applyFont="true" applyBorder="false" applyAlignment="true" applyProtection="true">
      <alignment horizontal="left" vertical="center" textRotation="0" wrapText="false" indent="0" shrinkToFit="false"/>
      <protection locked="true" hidden="false"/>
    </xf>
    <xf numFmtId="173" fontId="19" fillId="2" borderId="0" xfId="0" applyFont="true" applyBorder="false" applyAlignment="true" applyProtection="true">
      <alignment horizontal="center" vertical="center" textRotation="0" wrapText="false" indent="0" shrinkToFit="false"/>
      <protection locked="true" hidden="false"/>
    </xf>
    <xf numFmtId="173" fontId="19" fillId="2" borderId="0" xfId="0" applyFont="true" applyBorder="false" applyAlignment="true" applyProtection="true">
      <alignment horizontal="center" vertical="bottom" textRotation="0" wrapText="false" indent="0" shrinkToFit="false"/>
      <protection locked="true" hidden="false"/>
    </xf>
    <xf numFmtId="164" fontId="19" fillId="2" borderId="1" xfId="0" applyFont="true" applyBorder="true" applyAlignment="true" applyProtection="true">
      <alignment horizontal="left" vertical="bottom" textRotation="0" wrapText="false" indent="0" shrinkToFit="false"/>
      <protection locked="true" hidden="false"/>
    </xf>
    <xf numFmtId="173" fontId="19" fillId="2" borderId="1" xfId="0" applyFont="true" applyBorder="true" applyAlignment="true" applyProtection="true">
      <alignment horizontal="center" vertical="bottom" textRotation="0" wrapText="false" indent="0" shrinkToFit="false"/>
      <protection locked="true" hidden="false"/>
    </xf>
    <xf numFmtId="164" fontId="19" fillId="0" borderId="1" xfId="0" applyFont="true" applyBorder="true" applyAlignment="true" applyProtection="true">
      <alignment horizontal="left" vertical="center" textRotation="0" wrapText="false" indent="0" shrinkToFit="false"/>
      <protection locked="true" hidden="false"/>
    </xf>
    <xf numFmtId="173" fontId="19"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center" textRotation="0" wrapText="false" indent="0" shrinkToFit="false"/>
      <protection locked="true" hidden="false"/>
    </xf>
    <xf numFmtId="175" fontId="8" fillId="2" borderId="1" xfId="0" applyFont="true" applyBorder="true" applyAlignment="true" applyProtection="true">
      <alignment horizontal="center" vertical="center" textRotation="0" wrapText="false" indent="0" shrinkToFit="false"/>
      <protection locked="true" hidden="false"/>
    </xf>
    <xf numFmtId="175" fontId="8" fillId="0" borderId="1" xfId="0" applyFont="true" applyBorder="true" applyAlignment="true" applyProtection="true">
      <alignment horizontal="center" vertical="center" textRotation="0" wrapText="false" indent="0" shrinkToFit="false"/>
      <protection locked="true" hidden="false"/>
    </xf>
    <xf numFmtId="164" fontId="8" fillId="2" borderId="1" xfId="0" applyFont="true" applyBorder="true" applyAlignment="true" applyProtection="true">
      <alignment horizontal="left" vertical="bottom" textRotation="0" wrapText="false" indent="0" shrinkToFit="false"/>
      <protection locked="true" hidden="false"/>
    </xf>
    <xf numFmtId="164" fontId="8" fillId="0" borderId="1" xfId="0" applyFont="true" applyBorder="true" applyAlignment="true" applyProtection="true">
      <alignment horizontal="left" vertical="bottom" textRotation="0" wrapText="false" indent="0" shrinkToFit="false"/>
      <protection locked="true" hidden="false"/>
    </xf>
    <xf numFmtId="164" fontId="19" fillId="10" borderId="1" xfId="0" applyFont="true" applyBorder="true" applyAlignment="true" applyProtection="true">
      <alignment horizontal="center" vertical="center" textRotation="0" wrapText="false" indent="0" shrinkToFit="false"/>
      <protection locked="true" hidden="false"/>
    </xf>
    <xf numFmtId="164" fontId="19" fillId="10" borderId="1" xfId="0" applyFont="true" applyBorder="true" applyAlignment="true" applyProtection="true">
      <alignment horizontal="left" vertical="center" textRotation="0" wrapText="false" indent="0" shrinkToFit="false"/>
      <protection locked="true" hidden="false"/>
    </xf>
    <xf numFmtId="173" fontId="19" fillId="10" borderId="1" xfId="0" applyFont="true" applyBorder="true" applyAlignment="true" applyProtection="true">
      <alignment horizontal="center" vertical="center" textRotation="0" wrapText="false" indent="0" shrinkToFit="false"/>
      <protection locked="true" hidden="false"/>
    </xf>
    <xf numFmtId="173" fontId="19" fillId="10" borderId="1" xfId="0" applyFont="true" applyBorder="true" applyAlignment="true" applyProtection="true">
      <alignment horizontal="center" vertical="bottom" textRotation="0" wrapText="false" indent="0" shrinkToFit="false"/>
      <protection locked="true" hidden="false"/>
    </xf>
    <xf numFmtId="164" fontId="19" fillId="11" borderId="1" xfId="0" applyFont="tru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false" indent="0" shrinkToFit="false"/>
      <protection locked="true" hidden="false"/>
    </xf>
    <xf numFmtId="164" fontId="19" fillId="11" borderId="4" xfId="0" applyFont="true" applyBorder="true" applyAlignment="true" applyProtection="true">
      <alignment horizontal="left" vertical="center" textRotation="0" wrapText="false" indent="0" shrinkToFit="false"/>
      <protection locked="true" hidden="false"/>
    </xf>
    <xf numFmtId="164" fontId="41" fillId="0" borderId="6" xfId="0" applyFont="true" applyBorder="true" applyAlignment="true" applyProtection="true">
      <alignment horizontal="left" vertical="center" textRotation="0" wrapText="false" indent="15" shrinkToFit="false"/>
      <protection locked="true" hidden="false"/>
    </xf>
    <xf numFmtId="174" fontId="19" fillId="11" borderId="1" xfId="0" applyFont="true" applyBorder="true" applyAlignment="true" applyProtection="true">
      <alignment horizontal="center" vertical="center" textRotation="0" wrapText="false" indent="0" shrinkToFit="false"/>
      <protection locked="true" hidden="false"/>
    </xf>
    <xf numFmtId="170"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bottom" textRotation="0" wrapText="false" indent="15" shrinkToFit="false"/>
      <protection locked="true" hidden="false"/>
    </xf>
    <xf numFmtId="174" fontId="19" fillId="0" borderId="1" xfId="0" applyFont="true" applyBorder="true" applyAlignment="true" applyProtection="true">
      <alignment horizontal="center" vertical="center" textRotation="0" wrapText="false" indent="0" shrinkToFit="false"/>
      <protection locked="true" hidden="false"/>
    </xf>
    <xf numFmtId="164" fontId="41" fillId="0" borderId="22" xfId="0" applyFont="true" applyBorder="true" applyAlignment="true" applyProtection="true">
      <alignment horizontal="left" vertical="center" textRotation="0" wrapText="false" indent="15" shrinkToFit="false"/>
      <protection locked="true" hidden="false"/>
    </xf>
    <xf numFmtId="164" fontId="19" fillId="11" borderId="1" xfId="0" applyFont="true" applyBorder="true" applyAlignment="true" applyProtection="true">
      <alignment horizontal="left" vertical="center" textRotation="0" wrapText="false" indent="0" shrinkToFit="false"/>
      <protection locked="true" hidden="false"/>
    </xf>
    <xf numFmtId="164" fontId="19" fillId="0" borderId="4" xfId="0" applyFont="true" applyBorder="true" applyAlignment="true" applyProtection="true">
      <alignment horizontal="left" vertical="bottom" textRotation="0" wrapText="false" indent="0" shrinkToFit="false"/>
      <protection locked="true" hidden="false"/>
    </xf>
    <xf numFmtId="164" fontId="19" fillId="10" borderId="6" xfId="0" applyFont="true" applyBorder="true" applyAlignment="true" applyProtection="true">
      <alignment horizontal="left" vertical="bottom" textRotation="0" wrapText="false" indent="0" shrinkToFit="false"/>
      <protection locked="true" hidden="false"/>
    </xf>
    <xf numFmtId="164" fontId="19" fillId="0" borderId="4" xfId="0" applyFont="true" applyBorder="true" applyAlignment="true" applyProtection="true">
      <alignment horizontal="left" vertical="center" textRotation="0" wrapText="false" indent="0" shrinkToFit="false"/>
      <protection locked="true" hidden="false"/>
    </xf>
    <xf numFmtId="164" fontId="19" fillId="11" borderId="1" xfId="0" applyFont="true" applyBorder="true" applyAlignment="true" applyProtection="true">
      <alignment horizontal="general" vertical="center" textRotation="0" wrapText="false" indent="0" shrinkToFit="false"/>
      <protection locked="true" hidden="false"/>
    </xf>
    <xf numFmtId="174" fontId="42" fillId="0" borderId="1" xfId="0" applyFont="true" applyBorder="true" applyAlignment="true" applyProtection="true">
      <alignment horizontal="center" vertical="center" textRotation="0" wrapText="false" indent="0" shrinkToFit="false"/>
      <protection locked="true" hidden="false"/>
    </xf>
    <xf numFmtId="174" fontId="43" fillId="0" borderId="1" xfId="0" applyFont="true" applyBorder="true" applyAlignment="true" applyProtection="true">
      <alignment horizontal="center" vertical="center" textRotation="0" wrapText="false" indent="0" shrinkToFit="false"/>
      <protection locked="true" hidden="false"/>
    </xf>
    <xf numFmtId="164" fontId="44" fillId="0" borderId="22" xfId="0" applyFont="true" applyBorder="true" applyAlignment="true" applyProtection="true">
      <alignment horizontal="right" vertical="bottom" textRotation="0" wrapText="false" indent="0" shrinkToFit="false"/>
      <protection locked="true" hidden="false"/>
    </xf>
    <xf numFmtId="164" fontId="19" fillId="12" borderId="1" xfId="0" applyFont="true" applyBorder="true" applyAlignment="true" applyProtection="true">
      <alignment horizontal="left" vertical="center" textRotation="0" wrapText="false" indent="0" shrinkToFit="false"/>
      <protection locked="true" hidden="false"/>
    </xf>
    <xf numFmtId="164" fontId="19" fillId="11" borderId="4" xfId="0" applyFont="true" applyBorder="true" applyAlignment="true" applyProtection="true">
      <alignment horizontal="general" vertical="bottom" textRotation="0" wrapText="false" indent="0" shrinkToFit="false"/>
      <protection locked="true" hidden="false"/>
    </xf>
    <xf numFmtId="174" fontId="43" fillId="11" borderId="1" xfId="0" applyFont="true" applyBorder="true" applyAlignment="true" applyProtection="true">
      <alignment horizontal="center" vertical="center" textRotation="0" wrapText="false" indent="0" shrinkToFit="false"/>
      <protection locked="true" hidden="false"/>
    </xf>
    <xf numFmtId="164" fontId="19" fillId="0" borderId="4" xfId="0" applyFont="true" applyBorder="true" applyAlignment="true" applyProtection="true">
      <alignment horizontal="general" vertical="bottom" textRotation="0" wrapText="false" indent="0" shrinkToFit="false"/>
      <protection locked="true" hidden="false"/>
    </xf>
    <xf numFmtId="164" fontId="41" fillId="0" borderId="2" xfId="0" applyFont="true" applyBorder="true" applyAlignment="true" applyProtection="true">
      <alignment horizontal="left" vertical="bottom" textRotation="0" wrapText="false" indent="15" shrinkToFit="false"/>
      <protection locked="true" hidden="false"/>
    </xf>
    <xf numFmtId="164" fontId="45" fillId="0" borderId="0" xfId="0" applyFont="true" applyBorder="false" applyAlignment="true" applyProtection="true">
      <alignment horizontal="general" vertical="bottom" textRotation="0" wrapText="false" indent="0" shrinkToFit="false"/>
      <protection locked="true" hidden="false"/>
    </xf>
    <xf numFmtId="166" fontId="46" fillId="0" borderId="0" xfId="0" applyFont="true" applyBorder="false" applyAlignment="true" applyProtection="true">
      <alignment horizontal="center" vertical="center" textRotation="0" wrapText="true" indent="0" shrinkToFit="false"/>
      <protection locked="true" hidden="false"/>
    </xf>
    <xf numFmtId="164" fontId="19" fillId="5" borderId="6" xfId="0" applyFont="true" applyBorder="true" applyAlignment="true" applyProtection="true">
      <alignment horizontal="center" vertical="center" textRotation="90" wrapText="true" indent="0" shrinkToFit="false"/>
      <protection locked="true" hidden="false"/>
    </xf>
    <xf numFmtId="164" fontId="19" fillId="13" borderId="1" xfId="0" applyFont="true" applyBorder="true" applyAlignment="true" applyProtection="true">
      <alignment horizontal="center" vertical="center" textRotation="90" wrapText="true" indent="0" shrinkToFit="false"/>
      <protection locked="true" hidden="false"/>
    </xf>
    <xf numFmtId="164" fontId="19" fillId="14" borderId="6" xfId="0" applyFont="true" applyBorder="true" applyAlignment="true" applyProtection="true">
      <alignment horizontal="center" vertical="center" textRotation="90" wrapText="true" indent="0" shrinkToFit="false"/>
      <protection locked="true" hidden="false"/>
    </xf>
    <xf numFmtId="164" fontId="19" fillId="6" borderId="1" xfId="0" applyFont="true" applyBorder="true" applyAlignment="true" applyProtection="true">
      <alignment horizontal="center" vertical="center" textRotation="90" wrapText="true" indent="0" shrinkToFit="false"/>
      <protection locked="true" hidden="false"/>
    </xf>
    <xf numFmtId="164" fontId="19" fillId="15" borderId="1" xfId="0" applyFont="true" applyBorder="true" applyAlignment="true" applyProtection="true">
      <alignment horizontal="center" vertical="center" textRotation="90" wrapText="true" indent="0" shrinkToFit="false"/>
      <protection locked="true" hidden="false"/>
    </xf>
    <xf numFmtId="164" fontId="47" fillId="0" borderId="1" xfId="0" applyFont="true" applyBorder="true" applyAlignment="true" applyProtection="true">
      <alignment horizontal="center" vertical="center" textRotation="90" wrapText="tru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19" fillId="16" borderId="1" xfId="0" applyFont="true" applyBorder="true" applyAlignment="true" applyProtection="true">
      <alignment horizontal="center" vertical="center" textRotation="90" wrapText="true" indent="0" shrinkToFit="false"/>
      <protection locked="true" hidden="false"/>
    </xf>
    <xf numFmtId="164" fontId="19" fillId="17" borderId="1" xfId="0" applyFont="true" applyBorder="true" applyAlignment="true" applyProtection="true">
      <alignment horizontal="center" vertical="center" textRotation="90" wrapText="true" indent="0" shrinkToFit="false"/>
      <protection locked="true" hidden="false"/>
    </xf>
    <xf numFmtId="164" fontId="19" fillId="7" borderId="6" xfId="0" applyFont="true" applyBorder="true" applyAlignment="true" applyProtection="true">
      <alignment horizontal="center" vertical="center" textRotation="90" wrapText="true" indent="0" shrinkToFit="false"/>
      <protection locked="true" hidden="false"/>
    </xf>
    <xf numFmtId="164" fontId="19" fillId="18" borderId="6" xfId="0" applyFont="true" applyBorder="true" applyAlignment="true" applyProtection="true">
      <alignment horizontal="center" vertical="center" textRotation="90" wrapText="true" indent="0" shrinkToFit="false"/>
      <protection locked="true" hidden="false"/>
    </xf>
    <xf numFmtId="164" fontId="19" fillId="8" borderId="6" xfId="0" applyFont="true" applyBorder="true" applyAlignment="true" applyProtection="true">
      <alignment horizontal="center" vertical="center" textRotation="90" wrapText="true" indent="0" shrinkToFit="false"/>
      <protection locked="true" hidden="false"/>
    </xf>
    <xf numFmtId="164" fontId="47" fillId="3" borderId="6" xfId="0" applyFont="true" applyBorder="true" applyAlignment="true" applyProtection="true">
      <alignment horizontal="center" vertical="center" textRotation="90" wrapText="true" indent="0" shrinkToFit="false"/>
      <protection locked="true" hidden="false"/>
    </xf>
    <xf numFmtId="164" fontId="47" fillId="0" borderId="6" xfId="0" applyFont="true" applyBorder="true" applyAlignment="true" applyProtection="true">
      <alignment horizontal="center" vertical="center" textRotation="90" wrapText="true" indent="0" shrinkToFit="false"/>
      <protection locked="true" hidden="false"/>
    </xf>
    <xf numFmtId="164" fontId="19" fillId="19" borderId="6" xfId="0" applyFont="true" applyBorder="true" applyAlignment="true" applyProtection="true">
      <alignment horizontal="center" vertical="center" textRotation="90" wrapText="true" indent="0" shrinkToFit="false"/>
      <protection locked="true" hidden="false"/>
    </xf>
    <xf numFmtId="164" fontId="19" fillId="20" borderId="1" xfId="0" applyFont="true" applyBorder="true" applyAlignment="true" applyProtection="true">
      <alignment horizontal="center" vertical="center" textRotation="90" wrapText="true" indent="0" shrinkToFit="false"/>
      <protection locked="true" hidden="false"/>
    </xf>
    <xf numFmtId="164" fontId="19" fillId="21" borderId="6" xfId="0" applyFont="true" applyBorder="true" applyAlignment="true" applyProtection="true">
      <alignment horizontal="center" vertical="center" textRotation="90" wrapText="true" indent="0" shrinkToFit="false"/>
      <protection locked="true" hidden="false"/>
    </xf>
    <xf numFmtId="164" fontId="47" fillId="0" borderId="0" xfId="0" applyFont="true" applyBorder="false" applyAlignment="true" applyProtection="true">
      <alignment horizontal="center" vertical="center" textRotation="90" wrapText="false" indent="0" shrinkToFit="false"/>
      <protection locked="true" hidden="false"/>
    </xf>
    <xf numFmtId="164" fontId="8" fillId="22" borderId="1" xfId="0" applyFont="true" applyBorder="true" applyAlignment="true" applyProtection="true">
      <alignment horizontal="center" vertical="center" textRotation="90" wrapText="false" indent="0" shrinkToFit="false"/>
      <protection locked="true" hidden="false"/>
    </xf>
    <xf numFmtId="164" fontId="8" fillId="23" borderId="1" xfId="0" applyFont="true" applyBorder="true" applyAlignment="true" applyProtection="true">
      <alignment horizontal="center" vertical="center" textRotation="90" wrapText="false" indent="0" shrinkToFit="false"/>
      <protection locked="true" hidden="false"/>
    </xf>
    <xf numFmtId="164" fontId="8" fillId="24" borderId="1" xfId="0" applyFont="true" applyBorder="true" applyAlignment="true" applyProtection="true">
      <alignment horizontal="center" vertical="center" textRotation="90" wrapText="false" indent="0" shrinkToFit="false"/>
      <protection locked="true" hidden="false"/>
    </xf>
    <xf numFmtId="164" fontId="8" fillId="25" borderId="1" xfId="0" applyFont="true" applyBorder="true" applyAlignment="true" applyProtection="true">
      <alignment horizontal="center" vertical="center" textRotation="90" wrapText="false" indent="0" shrinkToFit="false"/>
      <protection locked="true" hidden="false"/>
    </xf>
    <xf numFmtId="164" fontId="8" fillId="26" borderId="1" xfId="0" applyFont="true" applyBorder="true" applyAlignment="true" applyProtection="true">
      <alignment horizontal="center" vertical="center" textRotation="90" wrapText="false" indent="0" shrinkToFit="false"/>
      <protection locked="true" hidden="false"/>
    </xf>
    <xf numFmtId="164" fontId="8" fillId="27" borderId="1" xfId="0" applyFont="true" applyBorder="true" applyAlignment="true" applyProtection="true">
      <alignment horizontal="center" vertical="center" textRotation="90" wrapText="false" indent="0" shrinkToFit="false"/>
      <protection locked="true" hidden="false"/>
    </xf>
    <xf numFmtId="164" fontId="8" fillId="28" borderId="1" xfId="0" applyFont="true" applyBorder="true" applyAlignment="true" applyProtection="true">
      <alignment horizontal="center" vertical="center" textRotation="90" wrapText="false" indent="0" shrinkToFit="false"/>
      <protection locked="true" hidden="false"/>
    </xf>
    <xf numFmtId="164" fontId="8" fillId="29" borderId="1" xfId="0" applyFont="true" applyBorder="true" applyAlignment="true" applyProtection="true">
      <alignment horizontal="center" vertical="center" textRotation="90" wrapText="false" indent="0" shrinkToFit="false"/>
      <protection locked="true" hidden="false"/>
    </xf>
    <xf numFmtId="164" fontId="8" fillId="30" borderId="1" xfId="0" applyFont="true" applyBorder="true" applyAlignment="true" applyProtection="true">
      <alignment horizontal="center" vertical="center" textRotation="90" wrapText="false" indent="0" shrinkToFit="false"/>
      <protection locked="true" hidden="false"/>
    </xf>
    <xf numFmtId="164" fontId="8" fillId="31" borderId="1" xfId="0" applyFont="true" applyBorder="true" applyAlignment="true" applyProtection="true">
      <alignment horizontal="center" vertical="center" textRotation="90" wrapText="false" indent="0" shrinkToFit="false"/>
      <protection locked="true" hidden="false"/>
    </xf>
    <xf numFmtId="164" fontId="8" fillId="32" borderId="1" xfId="0" applyFont="true" applyBorder="true" applyAlignment="true" applyProtection="true">
      <alignment horizontal="center" vertical="center" textRotation="90" wrapText="false" indent="0" shrinkToFit="false"/>
      <protection locked="true" hidden="false"/>
    </xf>
    <xf numFmtId="164" fontId="48" fillId="0" borderId="6" xfId="0" applyFont="true" applyBorder="true" applyAlignment="true" applyProtection="true">
      <alignment horizontal="general" vertical="bottom" textRotation="0" wrapText="false" indent="0" shrinkToFit="false"/>
      <protection locked="true" hidden="false"/>
    </xf>
    <xf numFmtId="173" fontId="8" fillId="0" borderId="6" xfId="0" applyFont="true" applyBorder="true" applyAlignment="true" applyProtection="true">
      <alignment horizontal="center" vertical="center" textRotation="0" wrapText="false" indent="0" shrinkToFit="false"/>
      <protection locked="true" hidden="false"/>
    </xf>
    <xf numFmtId="173" fontId="8" fillId="0" borderId="20" xfId="0" applyFont="true" applyBorder="true" applyAlignment="true" applyProtection="true">
      <alignment horizontal="center" vertical="center" textRotation="0" wrapText="false" indent="0" shrinkToFit="false"/>
      <protection locked="true" hidden="false"/>
    </xf>
    <xf numFmtId="173" fontId="26" fillId="0" borderId="6" xfId="0" applyFont="true" applyBorder="true" applyAlignment="true" applyProtection="true">
      <alignment horizontal="center" vertical="center" textRotation="0" wrapText="false" indent="0" shrinkToFit="false"/>
      <protection locked="true" hidden="false"/>
    </xf>
    <xf numFmtId="173" fontId="8" fillId="0" borderId="7" xfId="0" applyFont="true" applyBorder="true" applyAlignment="true" applyProtection="true">
      <alignment horizontal="center" vertical="center" textRotation="0" wrapText="false" indent="0" shrinkToFit="false"/>
      <protection locked="true" hidden="false"/>
    </xf>
    <xf numFmtId="173" fontId="26" fillId="0" borderId="20" xfId="0" applyFont="true" applyBorder="true" applyAlignment="true" applyProtection="true">
      <alignment horizontal="center" vertical="center" textRotation="0" wrapText="false" indent="0" shrinkToFit="false"/>
      <protection locked="true" hidden="false"/>
    </xf>
    <xf numFmtId="173" fontId="8" fillId="0" borderId="1" xfId="0" applyFont="true" applyBorder="true" applyAlignment="true" applyProtection="true">
      <alignment horizontal="center" vertical="center" textRotation="0" wrapText="false" indent="0" shrinkToFit="false"/>
      <protection locked="true" hidden="false"/>
    </xf>
    <xf numFmtId="173" fontId="8" fillId="0" borderId="0" xfId="0" applyFont="true" applyBorder="false" applyAlignment="true" applyProtection="true">
      <alignment horizontal="center" vertical="center" textRotation="0" wrapText="false" indent="0" shrinkToFit="false"/>
      <protection locked="true" hidden="false"/>
    </xf>
    <xf numFmtId="173" fontId="8" fillId="23" borderId="1" xfId="0" applyFont="true" applyBorder="true" applyAlignment="true" applyProtection="true">
      <alignment horizontal="center" vertical="center" textRotation="0" wrapText="false" indent="0" shrinkToFit="false"/>
      <protection locked="true" hidden="false"/>
    </xf>
    <xf numFmtId="173" fontId="8" fillId="24" borderId="3" xfId="0" applyFont="true" applyBorder="true" applyAlignment="true" applyProtection="true">
      <alignment horizontal="center" vertical="center" textRotation="0" wrapText="false" indent="0" shrinkToFit="false"/>
      <protection locked="true" hidden="false"/>
    </xf>
    <xf numFmtId="173" fontId="8" fillId="25" borderId="1" xfId="0" applyFont="true" applyBorder="true" applyAlignment="true" applyProtection="true">
      <alignment horizontal="center" vertical="center" textRotation="0" wrapText="false" indent="0" shrinkToFit="false"/>
      <protection locked="true" hidden="false"/>
    </xf>
    <xf numFmtId="173" fontId="8" fillId="26" borderId="1" xfId="0" applyFont="true" applyBorder="true" applyAlignment="true" applyProtection="true">
      <alignment horizontal="center" vertical="center" textRotation="0" wrapText="false" indent="0" shrinkToFit="false"/>
      <protection locked="true" hidden="false"/>
    </xf>
    <xf numFmtId="173" fontId="8" fillId="27" borderId="1" xfId="0" applyFont="true" applyBorder="true" applyAlignment="true" applyProtection="true">
      <alignment horizontal="center" vertical="center" textRotation="0" wrapText="false" indent="0" shrinkToFit="false"/>
      <protection locked="true" hidden="false"/>
    </xf>
    <xf numFmtId="173" fontId="8" fillId="28" borderId="1" xfId="0" applyFont="true" applyBorder="true" applyAlignment="true" applyProtection="true">
      <alignment horizontal="center" vertical="center" textRotation="0" wrapText="false" indent="0" shrinkToFit="false"/>
      <protection locked="true" hidden="false"/>
    </xf>
    <xf numFmtId="173" fontId="8" fillId="29" borderId="1" xfId="0" applyFont="true" applyBorder="true" applyAlignment="true" applyProtection="true">
      <alignment horizontal="center" vertical="center" textRotation="0" wrapText="false" indent="0" shrinkToFit="false"/>
      <protection locked="true" hidden="false"/>
    </xf>
    <xf numFmtId="173" fontId="8" fillId="30" borderId="1" xfId="0" applyFont="true" applyBorder="true" applyAlignment="true" applyProtection="true">
      <alignment horizontal="center" vertical="center" textRotation="0" wrapText="false" indent="0" shrinkToFit="false"/>
      <protection locked="true" hidden="false"/>
    </xf>
    <xf numFmtId="173" fontId="8" fillId="31" borderId="1" xfId="0" applyFont="true" applyBorder="true" applyAlignment="true" applyProtection="true">
      <alignment horizontal="center" vertical="center" textRotation="0" wrapText="false" indent="0" shrinkToFit="false"/>
      <protection locked="true" hidden="false"/>
    </xf>
    <xf numFmtId="173" fontId="8" fillId="32" borderId="1" xfId="0" applyFont="true" applyBorder="true" applyAlignment="true" applyProtection="true">
      <alignment horizontal="center" vertical="center" textRotation="0" wrapText="false" indent="0" shrinkToFit="false"/>
      <protection locked="true" hidden="false"/>
    </xf>
    <xf numFmtId="164" fontId="48" fillId="33" borderId="6" xfId="0" applyFont="true" applyBorder="true" applyAlignment="true" applyProtection="true">
      <alignment horizontal="general" vertical="bottom" textRotation="0" wrapText="false" indent="0" shrinkToFit="false"/>
      <protection locked="true" hidden="false"/>
    </xf>
    <xf numFmtId="173" fontId="8" fillId="5" borderId="6" xfId="0" applyFont="true" applyBorder="true" applyAlignment="true" applyProtection="true">
      <alignment horizontal="center" vertical="center" textRotation="0" wrapText="false" indent="0" shrinkToFit="false"/>
      <protection locked="true" hidden="false"/>
    </xf>
    <xf numFmtId="173" fontId="8" fillId="13" borderId="6" xfId="0" applyFont="true" applyBorder="true" applyAlignment="true" applyProtection="true">
      <alignment horizontal="center" vertical="center" textRotation="0" wrapText="false" indent="0" shrinkToFit="false"/>
      <protection locked="true" hidden="false"/>
    </xf>
    <xf numFmtId="173" fontId="8" fillId="6" borderId="6" xfId="0" applyFont="true" applyBorder="true" applyAlignment="true" applyProtection="true">
      <alignment horizontal="center" vertical="center" textRotation="0" wrapText="false" indent="0" shrinkToFit="false"/>
      <protection locked="true" hidden="false"/>
    </xf>
    <xf numFmtId="173" fontId="8" fillId="15" borderId="1" xfId="0" applyFont="true" applyBorder="true" applyAlignment="true" applyProtection="true">
      <alignment horizontal="center" vertical="center" textRotation="0" wrapText="false" indent="0" shrinkToFit="false"/>
      <protection locked="true" hidden="false"/>
    </xf>
    <xf numFmtId="173" fontId="8" fillId="16" borderId="6" xfId="0" applyFont="true" applyBorder="true" applyAlignment="true" applyProtection="true">
      <alignment horizontal="center" vertical="center" textRotation="0" wrapText="false" indent="0" shrinkToFit="false"/>
      <protection locked="true" hidden="false"/>
    </xf>
    <xf numFmtId="173" fontId="8" fillId="17" borderId="7" xfId="0" applyFont="true" applyBorder="true" applyAlignment="true" applyProtection="true">
      <alignment horizontal="center" vertical="center" textRotation="0" wrapText="false" indent="0" shrinkToFit="false"/>
      <protection locked="true" hidden="false"/>
    </xf>
    <xf numFmtId="173" fontId="8" fillId="7" borderId="6" xfId="0" applyFont="true" applyBorder="true" applyAlignment="true" applyProtection="true">
      <alignment horizontal="center" vertical="center" textRotation="0" wrapText="false" indent="0" shrinkToFit="false"/>
      <protection locked="true" hidden="false"/>
    </xf>
    <xf numFmtId="173" fontId="8" fillId="18" borderId="6" xfId="0" applyFont="true" applyBorder="true" applyAlignment="true" applyProtection="true">
      <alignment horizontal="center" vertical="center" textRotation="0" wrapText="false" indent="0" shrinkToFit="false"/>
      <protection locked="true" hidden="false"/>
    </xf>
    <xf numFmtId="173" fontId="8" fillId="8" borderId="6" xfId="0" applyFont="true" applyBorder="true" applyAlignment="true" applyProtection="true">
      <alignment horizontal="center" vertical="center" textRotation="0" wrapText="false" indent="0" shrinkToFit="false"/>
      <protection locked="true" hidden="false"/>
    </xf>
    <xf numFmtId="173" fontId="26" fillId="3" borderId="6" xfId="0" applyFont="true" applyBorder="true" applyAlignment="true" applyProtection="true">
      <alignment horizontal="center" vertical="center" textRotation="0" wrapText="false" indent="0" shrinkToFit="false"/>
      <protection locked="true" hidden="false"/>
    </xf>
    <xf numFmtId="173" fontId="8" fillId="19" borderId="6" xfId="0" applyFont="true" applyBorder="true" applyAlignment="true" applyProtection="true">
      <alignment horizontal="center" vertical="center" textRotation="0" wrapText="false" indent="0" shrinkToFit="false"/>
      <protection locked="true" hidden="false"/>
    </xf>
    <xf numFmtId="173" fontId="8" fillId="21" borderId="6" xfId="0" applyFont="true" applyBorder="true" applyAlignment="true" applyProtection="true">
      <alignment horizontal="center" vertical="center" textRotation="0" wrapText="false" indent="0" shrinkToFit="false"/>
      <protection locked="true" hidden="false"/>
    </xf>
    <xf numFmtId="173" fontId="8" fillId="22" borderId="1" xfId="0" applyFont="true" applyBorder="true" applyAlignment="true" applyProtection="true">
      <alignment horizontal="center" vertical="center" textRotation="0" wrapText="false" indent="0" shrinkToFit="false"/>
      <protection locked="true" hidden="false"/>
    </xf>
    <xf numFmtId="176" fontId="0" fillId="0" borderId="0" xfId="0" applyFont="false" applyBorder="false" applyAlignment="true" applyProtection="true">
      <alignment horizontal="general" vertical="bottom" textRotation="0" wrapText="false" indent="0" shrinkToFit="false"/>
      <protection locked="true" hidden="false"/>
    </xf>
    <xf numFmtId="164" fontId="48" fillId="33" borderId="1" xfId="0" applyFont="true" applyBorder="true" applyAlignment="true" applyProtection="true">
      <alignment horizontal="general" vertical="bottom" textRotation="0" wrapText="false" indent="0" shrinkToFit="false"/>
      <protection locked="true" hidden="false"/>
    </xf>
    <xf numFmtId="173" fontId="8" fillId="5" borderId="1" xfId="0" applyFont="true" applyBorder="true" applyAlignment="true" applyProtection="true">
      <alignment horizontal="center" vertical="center" textRotation="0" wrapText="false" indent="0" shrinkToFit="false"/>
      <protection locked="true" hidden="false"/>
    </xf>
    <xf numFmtId="173" fontId="8" fillId="13" borderId="1" xfId="0" applyFont="true" applyBorder="true" applyAlignment="true" applyProtection="true">
      <alignment horizontal="center" vertical="center" textRotation="0" wrapText="false" indent="0" shrinkToFit="false"/>
      <protection locked="true" hidden="false"/>
    </xf>
    <xf numFmtId="173" fontId="8" fillId="6" borderId="1" xfId="0" applyFont="true" applyBorder="true" applyAlignment="true" applyProtection="true">
      <alignment horizontal="center" vertical="center" textRotation="0" wrapText="false" indent="0" shrinkToFit="false"/>
      <protection locked="true" hidden="false"/>
    </xf>
    <xf numFmtId="173" fontId="26" fillId="0" borderId="1" xfId="0" applyFont="true" applyBorder="true" applyAlignment="true" applyProtection="true">
      <alignment horizontal="center" vertical="center" textRotation="0" wrapText="false" indent="0" shrinkToFit="false"/>
      <protection locked="true" hidden="false"/>
    </xf>
    <xf numFmtId="173" fontId="8" fillId="16" borderId="1" xfId="0" applyFont="true" applyBorder="true" applyAlignment="true" applyProtection="true">
      <alignment horizontal="center" vertical="center" textRotation="0" wrapText="false" indent="0" shrinkToFit="false"/>
      <protection locked="true" hidden="false"/>
    </xf>
    <xf numFmtId="173" fontId="8" fillId="17" borderId="5" xfId="0" applyFont="true" applyBorder="true" applyAlignment="true" applyProtection="true">
      <alignment horizontal="center" vertical="center" textRotation="0" wrapText="false" indent="0" shrinkToFit="false"/>
      <protection locked="true" hidden="false"/>
    </xf>
    <xf numFmtId="173" fontId="8" fillId="7" borderId="1" xfId="0" applyFont="true" applyBorder="true" applyAlignment="true" applyProtection="true">
      <alignment horizontal="center" vertical="center" textRotation="0" wrapText="false" indent="0" shrinkToFit="false"/>
      <protection locked="true" hidden="false"/>
    </xf>
    <xf numFmtId="173" fontId="8" fillId="18" borderId="1" xfId="0" applyFont="true" applyBorder="true" applyAlignment="true" applyProtection="true">
      <alignment horizontal="center" vertical="center" textRotation="0" wrapText="false" indent="0" shrinkToFit="false"/>
      <protection locked="true" hidden="false"/>
    </xf>
    <xf numFmtId="173" fontId="8" fillId="8" borderId="1" xfId="0" applyFont="true" applyBorder="true" applyAlignment="true" applyProtection="true">
      <alignment horizontal="center" vertical="center" textRotation="0" wrapText="false" indent="0" shrinkToFit="false"/>
      <protection locked="true" hidden="false"/>
    </xf>
    <xf numFmtId="173" fontId="26" fillId="3" borderId="1" xfId="0" applyFont="true" applyBorder="true" applyAlignment="true" applyProtection="true">
      <alignment horizontal="center" vertical="center" textRotation="0" wrapText="false" indent="0" shrinkToFit="false"/>
      <protection locked="true" hidden="false"/>
    </xf>
    <xf numFmtId="173" fontId="8" fillId="19" borderId="1" xfId="0" applyFont="true" applyBorder="true" applyAlignment="true" applyProtection="true">
      <alignment horizontal="center" vertical="center" textRotation="0" wrapText="false" indent="0" shrinkToFit="false"/>
      <protection locked="true" hidden="false"/>
    </xf>
    <xf numFmtId="173" fontId="8" fillId="21" borderId="1" xfId="0" applyFont="true" applyBorder="true" applyAlignment="true" applyProtection="true">
      <alignment horizontal="center" vertical="center" textRotation="0" wrapText="false" indent="0" shrinkToFit="false"/>
      <protection locked="true" hidden="false"/>
    </xf>
    <xf numFmtId="173" fontId="26" fillId="0" borderId="0" xfId="0" applyFont="true" applyBorder="false" applyAlignment="true" applyProtection="true">
      <alignment horizontal="center" vertical="center" textRotation="0" wrapText="false" indent="0" shrinkToFit="false"/>
      <protection locked="true" hidden="false"/>
    </xf>
    <xf numFmtId="164" fontId="19" fillId="33" borderId="1" xfId="0" applyFont="true" applyBorder="true" applyAlignment="true" applyProtection="true">
      <alignment horizontal="general" vertical="bottom" textRotation="0" wrapText="false" indent="0" shrinkToFit="false"/>
      <protection locked="true" hidden="false"/>
    </xf>
    <xf numFmtId="173" fontId="8" fillId="0" borderId="26" xfId="0" applyFont="true" applyBorder="true" applyAlignment="true" applyProtection="true">
      <alignment horizontal="center" vertical="center" textRotation="0" wrapText="false" indent="0" shrinkToFit="false"/>
      <protection locked="true" hidden="false"/>
    </xf>
    <xf numFmtId="173" fontId="26" fillId="0" borderId="26" xfId="0" applyFont="true" applyBorder="true" applyAlignment="true" applyProtection="true">
      <alignment horizontal="center" vertical="center" textRotation="0" wrapText="false" indent="0" shrinkToFit="false"/>
      <protection locked="true" hidden="false"/>
    </xf>
    <xf numFmtId="164" fontId="0" fillId="0" borderId="26" xfId="0" applyFont="false" applyBorder="true" applyAlignment="true" applyProtection="true">
      <alignment horizontal="general" vertical="bottom" textRotation="0" wrapText="false" indent="0" shrinkToFit="false"/>
      <protection locked="true" hidden="false"/>
    </xf>
    <xf numFmtId="164" fontId="48" fillId="0" borderId="23" xfId="0" applyFont="true" applyBorder="true" applyAlignment="true" applyProtection="true">
      <alignment horizontal="general" vertical="bottom" textRotation="0" wrapText="false" indent="0" shrinkToFit="false"/>
      <protection locked="true" hidden="false"/>
    </xf>
    <xf numFmtId="173" fontId="8" fillId="0" borderId="23" xfId="0" applyFont="true" applyBorder="true" applyAlignment="true" applyProtection="true">
      <alignment horizontal="center" vertical="center" textRotation="0" wrapText="false" indent="0" shrinkToFit="false"/>
      <protection locked="true" hidden="false"/>
    </xf>
    <xf numFmtId="173" fontId="26" fillId="0" borderId="23" xfId="0" applyFont="true" applyBorder="true" applyAlignment="true" applyProtection="true">
      <alignment horizontal="center" vertical="center" textRotation="0" wrapText="false" indent="0" shrinkToFit="false"/>
      <protection locked="true" hidden="false"/>
    </xf>
    <xf numFmtId="164" fontId="0" fillId="0" borderId="23" xfId="0" applyFont="false" applyBorder="true" applyAlignment="true" applyProtection="true">
      <alignment horizontal="general" vertical="bottom" textRotation="0" wrapText="false" indent="0" shrinkToFit="false"/>
      <protection locked="true" hidden="false"/>
    </xf>
    <xf numFmtId="164" fontId="48" fillId="34" borderId="22" xfId="0" applyFont="true" applyBorder="true" applyAlignment="true" applyProtection="true">
      <alignment horizontal="general" vertical="bottom" textRotation="0" wrapText="false" indent="0" shrinkToFit="false"/>
      <protection locked="true" hidden="false"/>
    </xf>
    <xf numFmtId="173" fontId="8" fillId="34" borderId="22" xfId="0" applyFont="true" applyBorder="true" applyAlignment="true" applyProtection="true">
      <alignment horizontal="center" vertical="center" textRotation="0" wrapText="false" indent="0" shrinkToFit="false"/>
      <protection locked="true" hidden="false"/>
    </xf>
    <xf numFmtId="173" fontId="26" fillId="0" borderId="22" xfId="0" applyFont="true" applyBorder="true" applyAlignment="true" applyProtection="true">
      <alignment horizontal="center" vertical="center" textRotation="0" wrapText="false" indent="0" shrinkToFit="false"/>
      <protection locked="true" hidden="false"/>
    </xf>
    <xf numFmtId="173" fontId="8" fillId="34" borderId="15"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0" wrapText="false" indent="0" shrinkToFit="false"/>
      <protection locked="true" hidden="false"/>
    </xf>
    <xf numFmtId="164" fontId="48" fillId="34" borderId="6" xfId="0" applyFont="true" applyBorder="true" applyAlignment="true" applyProtection="true">
      <alignment horizontal="general" vertical="bottom" textRotation="0" wrapText="false" indent="0" shrinkToFit="false"/>
      <protection locked="true" hidden="false"/>
    </xf>
    <xf numFmtId="173" fontId="8" fillId="34" borderId="6" xfId="0" applyFont="true" applyBorder="true" applyAlignment="true" applyProtection="true">
      <alignment horizontal="center" vertical="center" textRotation="0" wrapText="false" indent="0" shrinkToFit="false"/>
      <protection locked="true" hidden="false"/>
    </xf>
    <xf numFmtId="173" fontId="8" fillId="34" borderId="7" xfId="0" applyFont="true" applyBorder="tru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left" vertical="center" textRotation="0" wrapText="false" indent="0" shrinkToFit="false"/>
      <protection locked="true" hidden="false"/>
    </xf>
    <xf numFmtId="164" fontId="49" fillId="5" borderId="4" xfId="0" applyFont="true" applyBorder="true" applyAlignment="true" applyProtection="true">
      <alignment horizontal="left" vertical="center" textRotation="0" wrapText="false" indent="15" shrinkToFit="false"/>
      <protection locked="true" hidden="false"/>
    </xf>
    <xf numFmtId="164" fontId="19" fillId="0" borderId="1" xfId="0" applyFont="true" applyBorder="true" applyAlignment="true" applyProtection="true">
      <alignment horizontal="general" vertical="bottom" textRotation="0" wrapText="false" indent="0" shrinkToFit="false"/>
      <protection locked="true" hidden="false"/>
    </xf>
    <xf numFmtId="164" fontId="49" fillId="0" borderId="4" xfId="0" applyFont="true" applyBorder="true" applyAlignment="true" applyProtection="true">
      <alignment horizontal="left" vertical="bottom" textRotation="0" wrapText="false" indent="15" shrinkToFit="false"/>
      <protection locked="true" hidden="false"/>
    </xf>
    <xf numFmtId="173" fontId="8" fillId="15" borderId="6" xfId="0" applyFont="true" applyBorder="true" applyAlignment="true" applyProtection="true">
      <alignment horizontal="center" vertical="center" textRotation="0" wrapText="false" indent="0" shrinkToFit="false"/>
      <protection locked="true" hidden="false"/>
    </xf>
    <xf numFmtId="164" fontId="50" fillId="0" borderId="1" xfId="0" applyFont="true" applyBorder="true" applyAlignment="true" applyProtection="true">
      <alignment horizontal="left" vertical="center" textRotation="0" wrapText="false" indent="0" shrinkToFit="false"/>
      <protection locked="true" hidden="false"/>
    </xf>
    <xf numFmtId="173" fontId="51" fillId="0" borderId="1" xfId="0" applyFont="true" applyBorder="true" applyAlignment="true" applyProtection="true">
      <alignment horizontal="center" vertical="center" textRotation="0" wrapText="false" indent="0" shrinkToFit="false"/>
      <protection locked="true" hidden="false"/>
    </xf>
    <xf numFmtId="173" fontId="51" fillId="0" borderId="0" xfId="0" applyFont="true" applyBorder="false" applyAlignment="true" applyProtection="true">
      <alignment horizontal="center" vertical="center" textRotation="0" wrapText="false" indent="0" shrinkToFit="false"/>
      <protection locked="true" hidden="false"/>
    </xf>
    <xf numFmtId="173" fontId="51" fillId="0" borderId="2" xfId="0" applyFont="true" applyBorder="true" applyAlignment="true" applyProtection="true">
      <alignment horizontal="center" vertical="center" textRotation="0" wrapText="false" indent="0" shrinkToFit="false"/>
      <protection locked="true" hidden="false"/>
    </xf>
    <xf numFmtId="173" fontId="5" fillId="0" borderId="1" xfId="0" applyFont="true" applyBorder="true" applyAlignment="true" applyProtection="true">
      <alignment horizontal="center" vertical="center" textRotation="0" wrapText="false" indent="0" shrinkToFit="false"/>
      <protection locked="true" hidden="false"/>
    </xf>
    <xf numFmtId="177" fontId="49" fillId="5" borderId="4" xfId="0" applyFont="true" applyBorder="true" applyAlignment="true" applyProtection="true">
      <alignment horizontal="left" vertical="center" textRotation="0" wrapText="false" indent="15" shrinkToFit="false"/>
      <protection locked="true" hidden="false"/>
    </xf>
    <xf numFmtId="173" fontId="19" fillId="0" borderId="2" xfId="0" applyFont="true" applyBorder="true" applyAlignment="true" applyProtection="true">
      <alignment horizontal="center" vertical="center" textRotation="0" wrapText="false" indent="0" shrinkToFit="false"/>
      <protection locked="true" hidden="false"/>
    </xf>
    <xf numFmtId="173" fontId="47" fillId="0" borderId="2" xfId="0" applyFont="true" applyBorder="true" applyAlignment="true" applyProtection="true">
      <alignment horizontal="center" vertical="center" textRotation="0" wrapText="false" indent="0" shrinkToFit="false"/>
      <protection locked="true" hidden="false"/>
    </xf>
    <xf numFmtId="173" fontId="19" fillId="0" borderId="0" xfId="0" applyFont="true" applyBorder="false" applyAlignment="true" applyProtection="true">
      <alignment horizontal="center" vertical="center" textRotation="0" wrapText="false" indent="0" shrinkToFit="false"/>
      <protection locked="true" hidden="false"/>
    </xf>
    <xf numFmtId="164" fontId="19" fillId="0" borderId="6" xfId="0" applyFont="true" applyBorder="true" applyAlignment="true" applyProtection="true">
      <alignment horizontal="general" vertical="bottom" textRotation="0" wrapText="false" indent="0" shrinkToFit="false"/>
      <protection locked="true" hidden="false"/>
    </xf>
    <xf numFmtId="164" fontId="49" fillId="0" borderId="9" xfId="0" applyFont="true" applyBorder="true" applyAlignment="true" applyProtection="true">
      <alignment horizontal="left" vertical="center" textRotation="0" wrapText="false" indent="15" shrinkToFit="false"/>
      <protection locked="true" hidden="false"/>
    </xf>
    <xf numFmtId="175" fontId="0" fillId="0" borderId="0" xfId="0" applyFont="fals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left" vertical="center" textRotation="0" wrapText="false" indent="0" shrinkToFit="false"/>
      <protection locked="true" hidden="false"/>
    </xf>
    <xf numFmtId="164" fontId="8" fillId="0" borderId="15" xfId="0" applyFont="true" applyBorder="true" applyAlignment="true" applyProtection="true">
      <alignment horizontal="center" vertical="center" textRotation="0" wrapText="false" indent="0" shrinkToFit="false"/>
      <protection locked="true" hidden="false"/>
    </xf>
    <xf numFmtId="164" fontId="8" fillId="35" borderId="0" xfId="0" applyFont="true" applyBorder="false" applyAlignment="true" applyProtection="true">
      <alignment horizontal="center" vertical="center" textRotation="0" wrapText="false" indent="0" shrinkToFit="false"/>
      <protection locked="true" hidden="false"/>
    </xf>
    <xf numFmtId="164" fontId="8" fillId="25" borderId="0" xfId="0" applyFont="true" applyBorder="false" applyAlignment="true" applyProtection="true">
      <alignment horizontal="center" vertical="center" textRotation="0" wrapText="false" indent="0" shrinkToFit="false"/>
      <protection locked="true" hidden="false"/>
    </xf>
    <xf numFmtId="166" fontId="0" fillId="0" borderId="0" xfId="0" applyFont="false" applyBorder="false" applyAlignment="true" applyProtection="true">
      <alignment horizontal="center" vertical="center" textRotation="0" wrapText="false" indent="0" shrinkToFit="false"/>
      <protection locked="true" hidden="false"/>
    </xf>
    <xf numFmtId="164" fontId="19" fillId="5" borderId="1" xfId="0" applyFont="true" applyBorder="true" applyAlignment="true" applyProtection="true">
      <alignment horizontal="center" vertical="center" textRotation="90" wrapText="true" indent="0" shrinkToFit="false"/>
      <protection locked="true" hidden="false"/>
    </xf>
    <xf numFmtId="164" fontId="8" fillId="0" borderId="22" xfId="0" applyFont="true" applyBorder="true" applyAlignment="true" applyProtection="true">
      <alignment horizontal="center" vertical="center" textRotation="0" wrapText="false" indent="0" shrinkToFit="false"/>
      <protection locked="true" hidden="false"/>
    </xf>
    <xf numFmtId="164" fontId="19" fillId="7" borderId="1" xfId="0" applyFont="true" applyBorder="true" applyAlignment="true" applyProtection="true">
      <alignment horizontal="center" vertical="center" textRotation="90" wrapText="true" indent="0" shrinkToFit="false"/>
      <protection locked="true" hidden="false"/>
    </xf>
    <xf numFmtId="164" fontId="19" fillId="18" borderId="1" xfId="0" applyFont="true" applyBorder="true" applyAlignment="true" applyProtection="true">
      <alignment horizontal="center" vertical="center" textRotation="90" wrapText="true" indent="0" shrinkToFit="false"/>
      <protection locked="true" hidden="false"/>
    </xf>
    <xf numFmtId="164" fontId="19" fillId="8" borderId="1" xfId="0" applyFont="true" applyBorder="true" applyAlignment="true" applyProtection="true">
      <alignment horizontal="center" vertical="center" textRotation="90" wrapText="true" indent="0" shrinkToFit="false"/>
      <protection locked="true" hidden="false"/>
    </xf>
    <xf numFmtId="164" fontId="47" fillId="3" borderId="1" xfId="0" applyFont="true" applyBorder="true" applyAlignment="true" applyProtection="true">
      <alignment horizontal="center" vertical="center" textRotation="90" wrapText="true" indent="0" shrinkToFit="false"/>
      <protection locked="true" hidden="false"/>
    </xf>
    <xf numFmtId="164" fontId="19" fillId="36" borderId="1" xfId="0" applyFont="true" applyBorder="true" applyAlignment="true" applyProtection="true">
      <alignment horizontal="center" vertical="center" textRotation="90" wrapText="true" indent="0" shrinkToFit="false"/>
      <protection locked="true" hidden="false"/>
    </xf>
    <xf numFmtId="164" fontId="19" fillId="19" borderId="1" xfId="0" applyFont="true" applyBorder="true" applyAlignment="true" applyProtection="true">
      <alignment horizontal="center" vertical="center" textRotation="90" wrapText="true" indent="0" shrinkToFit="false"/>
      <protection locked="true" hidden="false"/>
    </xf>
    <xf numFmtId="164" fontId="19" fillId="0" borderId="21" xfId="0" applyFont="true" applyBorder="true" applyAlignment="true" applyProtection="true">
      <alignment horizontal="center" vertical="center" textRotation="90" wrapText="true" indent="0" shrinkToFit="false"/>
      <protection locked="true" hidden="false"/>
    </xf>
    <xf numFmtId="164" fontId="19" fillId="35" borderId="1" xfId="0" applyFont="true" applyBorder="true" applyAlignment="true" applyProtection="true">
      <alignment horizontal="center" vertical="center" textRotation="90" wrapText="true" indent="0" shrinkToFit="false"/>
      <protection locked="true" hidden="false"/>
    </xf>
    <xf numFmtId="164" fontId="19" fillId="0" borderId="0" xfId="0" applyFont="true" applyBorder="false" applyAlignment="true" applyProtection="true">
      <alignment horizontal="center" vertical="center" textRotation="90" wrapText="true" indent="0" shrinkToFit="false"/>
      <protection locked="true" hidden="false"/>
    </xf>
    <xf numFmtId="164" fontId="19" fillId="25" borderId="1" xfId="0" applyFont="true" applyBorder="true" applyAlignment="true" applyProtection="true">
      <alignment horizontal="center" vertical="center" textRotation="90" wrapText="true" indent="0" shrinkToFit="false"/>
      <protection locked="true" hidden="false"/>
    </xf>
    <xf numFmtId="164" fontId="19" fillId="21" borderId="1" xfId="0" applyFont="true" applyBorder="true" applyAlignment="true" applyProtection="true">
      <alignment horizontal="center" vertical="center" textRotation="90" wrapText="true" indent="0" shrinkToFit="false"/>
      <protection locked="true" hidden="false"/>
    </xf>
    <xf numFmtId="164" fontId="8" fillId="37" borderId="1" xfId="0" applyFont="true" applyBorder="true" applyAlignment="true" applyProtection="true">
      <alignment horizontal="center" vertical="center" textRotation="0" wrapText="false" indent="0" shrinkToFit="false"/>
      <protection locked="true" hidden="false"/>
    </xf>
    <xf numFmtId="164" fontId="8" fillId="0" borderId="6" xfId="0" applyFont="true" applyBorder="true" applyAlignment="true" applyProtection="true">
      <alignment horizontal="center" vertical="center" textRotation="0" wrapText="false" indent="0" shrinkToFit="false"/>
      <protection locked="true" hidden="false"/>
    </xf>
    <xf numFmtId="164" fontId="19" fillId="25" borderId="6" xfId="0" applyFont="true" applyBorder="true" applyAlignment="true" applyProtection="true">
      <alignment horizontal="center" vertical="center" textRotation="90" wrapText="true" indent="0" shrinkToFit="false"/>
      <protection locked="true" hidden="false"/>
    </xf>
    <xf numFmtId="164" fontId="19" fillId="24" borderId="6" xfId="0" applyFont="true" applyBorder="true" applyAlignment="true" applyProtection="true">
      <alignment horizontal="center" vertical="center" textRotation="90" wrapText="true" indent="0" shrinkToFit="false"/>
      <protection locked="true" hidden="false"/>
    </xf>
    <xf numFmtId="164" fontId="19" fillId="38" borderId="1" xfId="0" applyFont="true" applyBorder="true" applyAlignment="true" applyProtection="true">
      <alignment horizontal="center" vertical="center" textRotation="90" wrapText="true" indent="0" shrinkToFit="false"/>
      <protection locked="true" hidden="false"/>
    </xf>
    <xf numFmtId="164" fontId="19" fillId="0" borderId="1" xfId="0" applyFont="true" applyBorder="true" applyAlignment="true" applyProtection="true">
      <alignment horizontal="center" vertical="center" textRotation="90" wrapText="true" indent="0" shrinkToFit="false"/>
      <protection locked="true" hidden="false"/>
    </xf>
    <xf numFmtId="164" fontId="8" fillId="27" borderId="1" xfId="0" applyFont="true" applyBorder="true" applyAlignment="true" applyProtection="true">
      <alignment horizontal="center" vertical="center" textRotation="90" wrapText="true" indent="0" shrinkToFit="false"/>
      <protection locked="true" hidden="false"/>
    </xf>
    <xf numFmtId="164" fontId="8" fillId="39" borderId="1" xfId="0" applyFont="true" applyBorder="true" applyAlignment="true" applyProtection="true">
      <alignment horizontal="center" vertical="center" textRotation="90" wrapText="false" indent="0" shrinkToFit="false"/>
      <protection locked="true" hidden="false"/>
    </xf>
    <xf numFmtId="175" fontId="8" fillId="0" borderId="0" xfId="0" applyFont="true" applyBorder="false" applyAlignment="true" applyProtection="true">
      <alignment horizontal="center" vertical="center" textRotation="0" wrapText="false" indent="0" shrinkToFit="false"/>
      <protection locked="true" hidden="false"/>
    </xf>
    <xf numFmtId="166" fontId="0" fillId="0" borderId="1" xfId="0" applyFont="true" applyBorder="true" applyAlignment="true" applyProtection="true">
      <alignment horizontal="center" vertical="center" textRotation="0" wrapText="false" indent="0" shrinkToFit="false"/>
      <protection locked="true" hidden="false"/>
    </xf>
    <xf numFmtId="167" fontId="19" fillId="0" borderId="1" xfId="0" applyFont="true" applyBorder="true" applyAlignment="true" applyProtection="true">
      <alignment horizontal="center" vertical="center" textRotation="0" wrapText="true" indent="0" shrinkToFit="false"/>
      <protection locked="true" hidden="false"/>
    </xf>
    <xf numFmtId="167" fontId="19" fillId="40" borderId="1" xfId="0" applyFont="true" applyBorder="true" applyAlignment="true" applyProtection="true">
      <alignment horizontal="center" vertical="center" textRotation="0" wrapText="true" indent="0" shrinkToFit="false"/>
      <protection locked="true" hidden="false"/>
    </xf>
    <xf numFmtId="167" fontId="8" fillId="0" borderId="0" xfId="0" applyFont="true" applyBorder="false" applyAlignment="true" applyProtection="true">
      <alignment horizontal="center" vertical="center" textRotation="0" wrapText="false" indent="0" shrinkToFit="false"/>
      <protection locked="true" hidden="false"/>
    </xf>
    <xf numFmtId="168" fontId="19" fillId="0"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center" vertical="center" textRotation="0" wrapText="true" indent="0" shrinkToFit="false"/>
      <protection locked="true" hidden="false"/>
    </xf>
    <xf numFmtId="168" fontId="8" fillId="0" borderId="0" xfId="0" applyFont="true" applyBorder="false" applyAlignment="true" applyProtection="true">
      <alignment horizontal="center" vertical="center" textRotation="0" wrapText="false" indent="0" shrinkToFit="false"/>
      <protection locked="true" hidden="false"/>
    </xf>
    <xf numFmtId="167" fontId="19" fillId="5" borderId="1" xfId="0" applyFont="true" applyBorder="true" applyAlignment="true" applyProtection="true">
      <alignment horizontal="center" vertical="center" textRotation="0" wrapText="true" indent="0" shrinkToFit="false"/>
      <protection locked="true" hidden="false"/>
    </xf>
    <xf numFmtId="167" fontId="19" fillId="41" borderId="1" xfId="0" applyFont="true" applyBorder="true" applyAlignment="true" applyProtection="true">
      <alignment horizontal="center" vertical="center" textRotation="0" wrapText="true" indent="0" shrinkToFit="false"/>
      <protection locked="true" hidden="false"/>
    </xf>
    <xf numFmtId="164" fontId="19" fillId="40" borderId="1" xfId="0" applyFont="true" applyBorder="true" applyAlignment="true" applyProtection="true">
      <alignment horizontal="center" vertical="center" textRotation="0" wrapText="true" indent="0" shrinkToFit="false"/>
      <protection locked="true" hidden="false"/>
    </xf>
    <xf numFmtId="164" fontId="8" fillId="40" borderId="0" xfId="0" applyFont="true" applyBorder="false" applyAlignment="true" applyProtection="true">
      <alignment horizontal="center" vertical="center" textRotation="0" wrapText="false" indent="0" shrinkToFit="false"/>
      <protection locked="true" hidden="false"/>
    </xf>
    <xf numFmtId="167" fontId="19" fillId="6" borderId="1" xfId="0" applyFont="true" applyBorder="true" applyAlignment="true" applyProtection="true">
      <alignment horizontal="center" vertical="center" textRotation="0" wrapText="true" indent="0" shrinkToFit="false"/>
      <protection locked="true" hidden="false"/>
    </xf>
    <xf numFmtId="167" fontId="19" fillId="16" borderId="1" xfId="0" applyFont="true" applyBorder="true" applyAlignment="true" applyProtection="true">
      <alignment horizontal="center" vertical="center" textRotation="0" wrapText="true" indent="0" shrinkToFit="false"/>
      <protection locked="true" hidden="false"/>
    </xf>
    <xf numFmtId="167" fontId="19" fillId="7" borderId="1" xfId="0" applyFont="true" applyBorder="true" applyAlignment="true" applyProtection="true">
      <alignment horizontal="center" vertical="center" textRotation="0" wrapText="true" indent="0" shrinkToFit="false"/>
      <protection locked="true" hidden="false"/>
    </xf>
    <xf numFmtId="167" fontId="19" fillId="8" borderId="1" xfId="0" applyFont="true" applyBorder="true" applyAlignment="true" applyProtection="true">
      <alignment horizontal="center" vertical="center" textRotation="0" wrapText="true" indent="0" shrinkToFit="false"/>
      <protection locked="true" hidden="false"/>
    </xf>
    <xf numFmtId="167" fontId="47" fillId="3" borderId="1" xfId="0" applyFont="true" applyBorder="true" applyAlignment="true" applyProtection="true">
      <alignment horizontal="center" vertical="center" textRotation="0" wrapText="true" indent="0" shrinkToFit="false"/>
      <protection locked="true" hidden="false"/>
    </xf>
    <xf numFmtId="167" fontId="19" fillId="36" borderId="1" xfId="0" applyFont="true" applyBorder="true" applyAlignment="true" applyProtection="true">
      <alignment horizontal="center" vertical="center" textRotation="0" wrapText="true" indent="0" shrinkToFit="false"/>
      <protection locked="true" hidden="false"/>
    </xf>
    <xf numFmtId="167" fontId="19" fillId="19" borderId="1" xfId="0" applyFont="true" applyBorder="true" applyAlignment="true" applyProtection="true">
      <alignment horizontal="center" vertical="center" textRotation="0" wrapText="true" indent="0" shrinkToFit="false"/>
      <protection locked="true" hidden="false"/>
    </xf>
    <xf numFmtId="167" fontId="8" fillId="40" borderId="0" xfId="0" applyFont="true" applyBorder="false" applyAlignment="true" applyProtection="true">
      <alignment horizontal="center" vertical="center" textRotation="0" wrapText="false" indent="0" shrinkToFit="false"/>
      <protection locked="true" hidden="false"/>
    </xf>
    <xf numFmtId="164" fontId="0" fillId="40" borderId="1" xfId="0" applyFont="false" applyBorder="true" applyAlignment="true" applyProtection="true">
      <alignment horizontal="general" vertical="bottom" textRotation="0" wrapText="false" indent="0" shrinkToFit="false"/>
      <protection locked="true" hidden="false"/>
    </xf>
    <xf numFmtId="168" fontId="19" fillId="40" borderId="1" xfId="0" applyFont="true" applyBorder="true" applyAlignment="true" applyProtection="true">
      <alignment horizontal="center" vertical="center" textRotation="0" wrapText="true" indent="0" shrinkToFit="false"/>
      <protection locked="true" hidden="false"/>
    </xf>
    <xf numFmtId="168" fontId="19" fillId="4"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64" fontId="19" fillId="0" borderId="0" xfId="0" applyFont="true" applyBorder="false" applyAlignment="true" applyProtection="true">
      <alignment horizontal="center" vertical="center" textRotation="0" wrapText="false" indent="0" shrinkToFit="false"/>
      <protection locked="true" hidden="false"/>
    </xf>
    <xf numFmtId="164" fontId="47" fillId="40" borderId="1" xfId="0" applyFont="true" applyBorder="true" applyAlignment="true" applyProtection="true">
      <alignment horizontal="center" vertical="center" textRotation="0" wrapText="true" indent="0" shrinkToFit="false"/>
      <protection locked="true" hidden="false"/>
    </xf>
    <xf numFmtId="164" fontId="19" fillId="36" borderId="1" xfId="0" applyFont="true" applyBorder="true" applyAlignment="true" applyProtection="true">
      <alignment horizontal="center" vertical="center" textRotation="0" wrapText="true" indent="0" shrinkToFit="false"/>
      <protection locked="true" hidden="false"/>
    </xf>
    <xf numFmtId="164" fontId="19" fillId="33" borderId="1" xfId="0" applyFont="true" applyBorder="true" applyAlignment="true" applyProtection="true">
      <alignment horizontal="left" vertical="center" textRotation="0" wrapText="false" indent="0" shrinkToFit="false"/>
      <protection locked="true" hidden="false"/>
    </xf>
    <xf numFmtId="173" fontId="8" fillId="14" borderId="1" xfId="0" applyFont="true" applyBorder="true" applyAlignment="true" applyProtection="true">
      <alignment horizontal="center" vertical="center" textRotation="0" wrapText="false" indent="0" shrinkToFit="false"/>
      <protection locked="true" hidden="false"/>
    </xf>
    <xf numFmtId="164" fontId="8" fillId="15" borderId="1" xfId="0" applyFont="true" applyBorder="true" applyAlignment="true" applyProtection="true">
      <alignment horizontal="center" vertical="center" textRotation="0" wrapText="true" indent="0" shrinkToFit="false"/>
      <protection locked="true" hidden="false"/>
    </xf>
    <xf numFmtId="173" fontId="8" fillId="17" borderId="1" xfId="0" applyFont="true" applyBorder="true" applyAlignment="true" applyProtection="true">
      <alignment horizontal="center" vertical="center" textRotation="0" wrapText="false" indent="0" shrinkToFit="false"/>
      <protection locked="true" hidden="false"/>
    </xf>
    <xf numFmtId="173" fontId="8" fillId="36" borderId="1" xfId="0" applyFont="true" applyBorder="true" applyAlignment="true" applyProtection="true">
      <alignment horizontal="center" vertical="center" textRotation="0" wrapText="false" indent="0" shrinkToFit="false"/>
      <protection locked="true" hidden="false"/>
    </xf>
    <xf numFmtId="164" fontId="8" fillId="25" borderId="1" xfId="0" applyFont="true" applyBorder="true" applyAlignment="true" applyProtection="true">
      <alignment horizontal="center" vertical="center" textRotation="0" wrapText="true" indent="0" shrinkToFit="false"/>
      <protection locked="true" hidden="false"/>
    </xf>
    <xf numFmtId="173" fontId="8" fillId="37" borderId="1" xfId="0" applyFont="true" applyBorder="true" applyAlignment="true" applyProtection="true">
      <alignment horizontal="center" vertical="center" textRotation="0" wrapText="false" indent="0" shrinkToFit="false"/>
      <protection locked="true" hidden="false"/>
    </xf>
    <xf numFmtId="173" fontId="8" fillId="24" borderId="1" xfId="0" applyFont="true" applyBorder="true" applyAlignment="true" applyProtection="true">
      <alignment horizontal="center" vertical="center" textRotation="0" wrapText="false" indent="0" shrinkToFit="false"/>
      <protection locked="true" hidden="false"/>
    </xf>
    <xf numFmtId="164" fontId="8" fillId="33" borderId="20" xfId="0" applyFont="true" applyBorder="true" applyAlignment="true" applyProtection="true">
      <alignment horizontal="center" vertical="center" textRotation="0" wrapText="false" indent="0" shrinkToFit="false"/>
      <protection locked="true" hidden="false"/>
    </xf>
    <xf numFmtId="164" fontId="8" fillId="0" borderId="20" xfId="0" applyFont="true" applyBorder="true" applyAlignment="true" applyProtection="true">
      <alignment horizontal="center" vertical="center" textRotation="0" wrapText="false" indent="0" shrinkToFit="false"/>
      <protection locked="true" hidden="false"/>
    </xf>
    <xf numFmtId="173" fontId="8" fillId="0" borderId="2" xfId="0" applyFont="true" applyBorder="true" applyAlignment="true" applyProtection="true">
      <alignment horizontal="center" vertical="center" textRotation="0" wrapText="false" indent="0" shrinkToFit="false"/>
      <protection locked="true" hidden="false"/>
    </xf>
    <xf numFmtId="170" fontId="8" fillId="15" borderId="1" xfId="0" applyFont="true" applyBorder="true" applyAlignment="true" applyProtection="true">
      <alignment horizontal="center" vertical="center" textRotation="0" wrapText="true" indent="0" shrinkToFit="false"/>
      <protection locked="true" hidden="false"/>
    </xf>
    <xf numFmtId="170" fontId="8" fillId="25" borderId="1" xfId="0" applyFont="true" applyBorder="true" applyAlignment="true" applyProtection="true">
      <alignment horizontal="center" vertical="center" textRotation="0" wrapText="true" indent="0" shrinkToFit="false"/>
      <protection locked="true" hidden="false"/>
    </xf>
    <xf numFmtId="170" fontId="8" fillId="0" borderId="1" xfId="0" applyFont="true" applyBorder="true" applyAlignment="true" applyProtection="true">
      <alignment horizontal="center" vertical="center" textRotation="0" wrapText="true" indent="0" shrinkToFit="false"/>
      <protection locked="true" hidden="false"/>
    </xf>
    <xf numFmtId="170" fontId="8" fillId="26" borderId="1" xfId="0" applyFont="true" applyBorder="true" applyAlignment="true" applyProtection="true">
      <alignment horizontal="center" vertical="center" textRotation="0" wrapText="true" indent="0" shrinkToFit="false"/>
      <protection locked="true" hidden="false"/>
    </xf>
    <xf numFmtId="170" fontId="8" fillId="42" borderId="1" xfId="0" applyFont="true" applyBorder="true" applyAlignment="true" applyProtection="true">
      <alignment horizontal="center" vertical="center" textRotation="0" wrapText="true" indent="0" shrinkToFit="false"/>
      <protection locked="true" hidden="false"/>
    </xf>
    <xf numFmtId="169" fontId="8" fillId="0" borderId="1" xfId="0" applyFont="true" applyBorder="true" applyAlignment="true" applyProtection="true">
      <alignment horizontal="center" vertical="center" textRotation="0" wrapText="false" indent="0" shrinkToFit="false"/>
      <protection locked="true" hidden="false"/>
    </xf>
    <xf numFmtId="169" fontId="8" fillId="0" borderId="2" xfId="0" applyFont="true" applyBorder="true" applyAlignment="true" applyProtection="true">
      <alignment horizontal="center" vertical="center" textRotation="0" wrapText="false" indent="0" shrinkToFit="false"/>
      <protection locked="true" hidden="false"/>
    </xf>
    <xf numFmtId="169" fontId="8"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3" fontId="8" fillId="39" borderId="1" xfId="0" applyFont="true" applyBorder="true" applyAlignment="true" applyProtection="true">
      <alignment horizontal="center" vertical="center" textRotation="0" wrapText="false" indent="0" shrinkToFit="false"/>
      <protection locked="true" hidden="false"/>
    </xf>
    <xf numFmtId="173" fontId="8" fillId="42" borderId="1" xfId="0" applyFont="true" applyBorder="true" applyAlignment="true" applyProtection="true">
      <alignment horizontal="center" vertical="center" textRotation="0" wrapText="false" indent="0" shrinkToFit="false"/>
      <protection locked="true" hidden="false"/>
    </xf>
    <xf numFmtId="164" fontId="52"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19" fillId="0" borderId="0" xfId="0" applyFont="true" applyBorder="false" applyAlignment="true" applyProtection="true">
      <alignment horizontal="left" vertical="bottom" textRotation="0" wrapText="false" indent="0" shrinkToFit="false"/>
      <protection locked="true" hidden="false"/>
    </xf>
    <xf numFmtId="170" fontId="8" fillId="15" borderId="2" xfId="0" applyFont="true" applyBorder="true" applyAlignment="true" applyProtection="true">
      <alignment horizontal="center" vertical="center" textRotation="0" wrapText="true" indent="0" shrinkToFit="false"/>
      <protection locked="true" hidden="false"/>
    </xf>
    <xf numFmtId="170" fontId="8" fillId="25" borderId="2" xfId="0" applyFont="true" applyBorder="true" applyAlignment="true" applyProtection="true">
      <alignment horizontal="center" vertical="center" textRotation="0" wrapText="true" indent="0" shrinkToFit="false"/>
      <protection locked="true" hidden="false"/>
    </xf>
    <xf numFmtId="164" fontId="8" fillId="33" borderId="0" xfId="0" applyFont="true" applyBorder="false" applyAlignment="true" applyProtection="true">
      <alignment horizontal="center" vertical="center" textRotation="0" wrapText="false" indent="0" shrinkToFit="false"/>
      <protection locked="true" hidden="false"/>
    </xf>
    <xf numFmtId="164" fontId="19" fillId="34" borderId="6" xfId="0" applyFont="true" applyBorder="true" applyAlignment="true" applyProtection="true">
      <alignment horizontal="general" vertical="bottom" textRotation="0" wrapText="false" indent="0" shrinkToFit="false"/>
      <protection locked="true" hidden="false"/>
    </xf>
    <xf numFmtId="170" fontId="8" fillId="18" borderId="1" xfId="0" applyFont="true" applyBorder="true" applyAlignment="true" applyProtection="true">
      <alignment horizontal="center" vertical="center" textRotation="0" wrapText="true" indent="0" shrinkToFit="false"/>
      <protection locked="true" hidden="false"/>
    </xf>
    <xf numFmtId="164" fontId="48" fillId="34" borderId="6" xfId="0" applyFont="true" applyBorder="true" applyAlignment="true" applyProtection="true">
      <alignment horizontal="general" vertical="center" textRotation="0" wrapText="false" indent="0" shrinkToFit="false"/>
      <protection locked="true" hidden="false"/>
    </xf>
    <xf numFmtId="173" fontId="51" fillId="0" borderId="5" xfId="0" applyFont="true" applyBorder="true" applyAlignment="true" applyProtection="true">
      <alignment horizontal="center" vertical="center" textRotation="0" wrapText="false" indent="0" shrinkToFit="false"/>
      <protection locked="true" hidden="false"/>
    </xf>
    <xf numFmtId="173" fontId="19" fillId="0" borderId="1" xfId="0" applyFont="true" applyBorder="true" applyAlignment="true" applyProtection="true">
      <alignment horizontal="left" vertical="center" textRotation="0" wrapText="false" indent="0" shrinkToFit="false"/>
      <protection locked="true" hidden="false"/>
    </xf>
    <xf numFmtId="173" fontId="19" fillId="0" borderId="22" xfId="0" applyFont="true" applyBorder="true" applyAlignment="true" applyProtection="true">
      <alignment horizontal="center" vertical="center" textRotation="0" wrapText="false" indent="0" shrinkToFit="false"/>
      <protection locked="true" hidden="false"/>
    </xf>
    <xf numFmtId="173" fontId="19" fillId="0" borderId="21" xfId="0" applyFont="true" applyBorder="true" applyAlignment="true" applyProtection="true">
      <alignment horizontal="center" vertical="center" textRotation="0" wrapText="false" indent="0" shrinkToFit="false"/>
      <protection locked="true" hidden="false"/>
    </xf>
    <xf numFmtId="173" fontId="19" fillId="0" borderId="15" xfId="0" applyFont="true" applyBorder="true" applyAlignment="true" applyProtection="true">
      <alignment horizontal="center" vertical="center" textRotation="0" wrapText="false" indent="0" shrinkToFit="false"/>
      <protection locked="true" hidden="false"/>
    </xf>
    <xf numFmtId="164" fontId="19" fillId="0" borderId="20" xfId="0" applyFont="true" applyBorder="true" applyAlignment="true" applyProtection="true">
      <alignment horizontal="left" vertical="center" textRotation="0" wrapText="false" indent="0" shrinkToFit="false"/>
      <protection locked="true" hidden="false"/>
    </xf>
    <xf numFmtId="164" fontId="19" fillId="0" borderId="20" xfId="0" applyFont="true" applyBorder="true" applyAlignment="true" applyProtection="true">
      <alignment horizontal="center" vertical="center" textRotation="0" wrapText="false" indent="0" shrinkToFit="false"/>
      <protection locked="true" hidden="false"/>
    </xf>
    <xf numFmtId="169" fontId="19" fillId="0" borderId="21" xfId="0" applyFont="true" applyBorder="true" applyAlignment="true" applyProtection="true">
      <alignment horizontal="left" vertical="center" textRotation="0" wrapText="false" indent="0" shrinkToFit="false"/>
      <protection locked="true" hidden="false"/>
    </xf>
    <xf numFmtId="167" fontId="8" fillId="37" borderId="0" xfId="0" applyFont="true" applyBorder="false" applyAlignment="true" applyProtection="true">
      <alignment horizontal="center" vertical="center" textRotation="0" wrapText="false" indent="0" shrinkToFit="false"/>
      <protection locked="true" hidden="false"/>
    </xf>
    <xf numFmtId="164" fontId="8" fillId="37" borderId="0" xfId="0" applyFont="true" applyBorder="false" applyAlignment="true" applyProtection="true">
      <alignment horizontal="center" vertical="center" textRotation="0" wrapText="false" indent="0" shrinkToFit="false"/>
      <protection locked="true" hidden="false"/>
    </xf>
    <xf numFmtId="173" fontId="8" fillId="25" borderId="2" xfId="0" applyFont="true" applyBorder="true" applyAlignment="true" applyProtection="true">
      <alignment horizontal="center" vertical="center" textRotation="0" wrapText="false" indent="0" shrinkToFit="false"/>
      <protection locked="true" hidden="false"/>
    </xf>
    <xf numFmtId="170" fontId="8" fillId="30" borderId="1" xfId="0" applyFont="true" applyBorder="true" applyAlignment="true" applyProtection="true">
      <alignment horizontal="center" vertical="center" textRotation="0" wrapText="true" indent="0" shrinkToFit="false"/>
      <protection locked="true" hidden="false"/>
    </xf>
    <xf numFmtId="170" fontId="8" fillId="31" borderId="1" xfId="0" applyFont="true" applyBorder="true" applyAlignment="true" applyProtection="true">
      <alignment horizontal="center" vertical="center" textRotation="0" wrapText="true" indent="0" shrinkToFit="false"/>
      <protection locked="true" hidden="false"/>
    </xf>
    <xf numFmtId="169" fontId="8" fillId="25" borderId="2" xfId="0" applyFont="true" applyBorder="true" applyAlignment="true" applyProtection="true">
      <alignment horizontal="center" vertical="center" textRotation="0" wrapText="false" indent="0" shrinkToFit="false"/>
      <protection locked="true" hidden="false"/>
    </xf>
    <xf numFmtId="173" fontId="51" fillId="25" borderId="1" xfId="0" applyFont="true" applyBorder="true" applyAlignment="true" applyProtection="true">
      <alignment horizontal="center" vertical="center" textRotation="0" wrapText="false" indent="0" shrinkToFit="false"/>
      <protection locked="true" hidden="false"/>
    </xf>
    <xf numFmtId="173" fontId="19" fillId="25" borderId="22"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4" fontId="0" fillId="43" borderId="1" xfId="0" applyFont="true" applyBorder="true" applyAlignment="true" applyProtection="true">
      <alignment horizontal="right" vertical="bottom" textRotation="0" wrapText="false" indent="0" shrinkToFit="false"/>
      <protection locked="true" hidden="false"/>
    </xf>
    <xf numFmtId="164" fontId="19" fillId="43" borderId="1" xfId="0" applyFont="true" applyBorder="true" applyAlignment="true" applyProtection="true">
      <alignment horizontal="center" vertical="bottom" textRotation="0" wrapText="false" indent="0" shrinkToFit="false"/>
      <protection locked="true" hidden="false"/>
    </xf>
    <xf numFmtId="178" fontId="19" fillId="43" borderId="1" xfId="0" applyFont="true" applyBorder="true" applyAlignment="true" applyProtection="true">
      <alignment horizontal="left" vertical="bottom" textRotation="0" wrapText="false" indent="0" shrinkToFit="false"/>
      <protection locked="true" hidden="false"/>
    </xf>
    <xf numFmtId="164" fontId="53" fillId="0" borderId="1" xfId="0" applyFont="true" applyBorder="true" applyAlignment="true" applyProtection="true">
      <alignment horizontal="center" vertical="center" textRotation="0" wrapText="false" indent="0" shrinkToFit="false"/>
      <protection locked="true" hidden="false"/>
    </xf>
    <xf numFmtId="164" fontId="53" fillId="0" borderId="1" xfId="0" applyFont="true" applyBorder="true" applyAlignment="true" applyProtection="true">
      <alignment horizontal="center" vertical="bottom" textRotation="0" wrapText="true" indent="0" shrinkToFit="false"/>
      <protection locked="true" hidden="false"/>
    </xf>
    <xf numFmtId="164" fontId="19" fillId="5" borderId="4" xfId="0" applyFont="true" applyBorder="true" applyAlignment="true" applyProtection="true">
      <alignment horizontal="right" vertical="center" textRotation="0" wrapText="true" indent="0" shrinkToFit="false"/>
      <protection locked="true" hidden="false"/>
    </xf>
    <xf numFmtId="164" fontId="19" fillId="5" borderId="4" xfId="0" applyFont="true" applyBorder="true" applyAlignment="true" applyProtection="true">
      <alignment horizontal="center" vertical="center" textRotation="0" wrapText="true" indent="0" shrinkToFit="false"/>
      <protection locked="true" hidden="false"/>
    </xf>
    <xf numFmtId="164" fontId="19" fillId="5" borderId="1" xfId="0" applyFont="true" applyBorder="true" applyAlignment="true" applyProtection="true">
      <alignment horizontal="center" vertical="center" textRotation="0" wrapText="true" indent="0" shrinkToFit="false"/>
      <protection locked="true" hidden="false"/>
    </xf>
    <xf numFmtId="164" fontId="19" fillId="13" borderId="18" xfId="0" applyFont="true" applyBorder="true" applyAlignment="true" applyProtection="true">
      <alignment horizontal="right" vertical="center" textRotation="0" wrapText="true" indent="0" shrinkToFit="false"/>
      <protection locked="true" hidden="false"/>
    </xf>
    <xf numFmtId="164" fontId="19" fillId="13" borderId="18" xfId="0" applyFont="true" applyBorder="true" applyAlignment="true" applyProtection="true">
      <alignment horizontal="center" vertical="center" textRotation="0" wrapText="true" indent="0" shrinkToFit="false"/>
      <protection locked="true" hidden="false"/>
    </xf>
    <xf numFmtId="164" fontId="54" fillId="40" borderId="2" xfId="0" applyFont="true" applyBorder="true" applyAlignment="true" applyProtection="true">
      <alignment horizontal="center" vertical="bottom" textRotation="0" wrapText="false" indent="0" shrinkToFit="false"/>
      <protection locked="true" hidden="false"/>
    </xf>
    <xf numFmtId="164" fontId="54" fillId="40" borderId="1" xfId="0" applyFont="true" applyBorder="true" applyAlignment="true" applyProtection="true">
      <alignment horizontal="center" vertical="bottom" textRotation="0" wrapText="false" indent="0" shrinkToFit="false"/>
      <protection locked="true" hidden="false"/>
    </xf>
    <xf numFmtId="164" fontId="54" fillId="0" borderId="0" xfId="0" applyFont="true" applyBorder="false" applyAlignment="true" applyProtection="true">
      <alignment horizontal="center" vertical="bottom" textRotation="0" wrapText="false" indent="0" shrinkToFit="false"/>
      <protection locked="true" hidden="false"/>
    </xf>
    <xf numFmtId="164" fontId="19" fillId="6" borderId="4" xfId="0" applyFont="true" applyBorder="true" applyAlignment="true" applyProtection="true">
      <alignment horizontal="right" vertical="center" textRotation="0" wrapText="true" indent="0" shrinkToFit="false"/>
      <protection locked="true" hidden="false"/>
    </xf>
    <xf numFmtId="164" fontId="19" fillId="6" borderId="4" xfId="0" applyFont="true" applyBorder="true" applyAlignment="true" applyProtection="true">
      <alignment horizontal="center" vertical="center" textRotation="0" wrapText="true" indent="0" shrinkToFit="false"/>
      <protection locked="true" hidden="false"/>
    </xf>
    <xf numFmtId="164" fontId="19" fillId="6" borderId="1" xfId="0" applyFont="true" applyBorder="true" applyAlignment="true" applyProtection="true">
      <alignment horizontal="center" vertical="center" textRotation="0" wrapText="true" indent="0" shrinkToFit="false"/>
      <protection locked="true" hidden="false"/>
    </xf>
    <xf numFmtId="164" fontId="19" fillId="15" borderId="4" xfId="0" applyFont="true" applyBorder="true" applyAlignment="true" applyProtection="true">
      <alignment horizontal="right" vertical="center" textRotation="0" wrapText="true" indent="0" shrinkToFit="false"/>
      <protection locked="true" hidden="false"/>
    </xf>
    <xf numFmtId="164" fontId="19" fillId="15" borderId="4" xfId="0" applyFont="true" applyBorder="true" applyAlignment="true" applyProtection="true">
      <alignment horizontal="center" vertical="center" textRotation="0" wrapText="true" indent="0" shrinkToFit="false"/>
      <protection locked="true" hidden="false"/>
    </xf>
    <xf numFmtId="164" fontId="19" fillId="16" borderId="4" xfId="0" applyFont="true" applyBorder="true" applyAlignment="true" applyProtection="true">
      <alignment horizontal="right" vertical="center" textRotation="0" wrapText="true" indent="0" shrinkToFit="false"/>
      <protection locked="true" hidden="false"/>
    </xf>
    <xf numFmtId="164" fontId="19" fillId="16" borderId="4" xfId="0" applyFont="true" applyBorder="true" applyAlignment="true" applyProtection="true">
      <alignment horizontal="center" vertical="center" textRotation="0" wrapText="true" indent="0" shrinkToFit="false"/>
      <protection locked="true" hidden="false"/>
    </xf>
    <xf numFmtId="164" fontId="19" fillId="16" borderId="1" xfId="0" applyFont="true" applyBorder="true" applyAlignment="true" applyProtection="true">
      <alignment horizontal="center" vertical="center" textRotation="0" wrapText="true" indent="0" shrinkToFit="false"/>
      <protection locked="true" hidden="false"/>
    </xf>
    <xf numFmtId="164" fontId="19" fillId="17" borderId="4" xfId="0" applyFont="true" applyBorder="true" applyAlignment="true" applyProtection="true">
      <alignment horizontal="right" vertical="center" textRotation="0" wrapText="true" indent="0" shrinkToFit="false"/>
      <protection locked="true" hidden="false"/>
    </xf>
    <xf numFmtId="164" fontId="19" fillId="17" borderId="4" xfId="0" applyFont="true" applyBorder="true" applyAlignment="true" applyProtection="true">
      <alignment horizontal="center" vertical="center" textRotation="0" wrapText="true" indent="0" shrinkToFit="false"/>
      <protection locked="true" hidden="false"/>
    </xf>
    <xf numFmtId="164" fontId="19" fillId="7" borderId="4" xfId="0" applyFont="true" applyBorder="true" applyAlignment="true" applyProtection="true">
      <alignment horizontal="right" vertical="center" textRotation="0" wrapText="true" indent="0" shrinkToFit="false"/>
      <protection locked="true" hidden="false"/>
    </xf>
    <xf numFmtId="164" fontId="19" fillId="7" borderId="1" xfId="0" applyFont="true" applyBorder="true" applyAlignment="true" applyProtection="true">
      <alignment horizontal="center" vertical="center" textRotation="0" wrapText="true" indent="0" shrinkToFit="false"/>
      <protection locked="true" hidden="false"/>
    </xf>
    <xf numFmtId="164" fontId="19" fillId="8" borderId="4" xfId="0" applyFont="true" applyBorder="true" applyAlignment="true" applyProtection="true">
      <alignment horizontal="right" vertical="center" textRotation="0" wrapText="true" indent="0" shrinkToFit="false"/>
      <protection locked="true" hidden="false"/>
    </xf>
    <xf numFmtId="164" fontId="19" fillId="8" borderId="4" xfId="0" applyFont="true" applyBorder="true" applyAlignment="true" applyProtection="true">
      <alignment horizontal="center" vertical="center" textRotation="0" wrapText="true" indent="0" shrinkToFit="false"/>
      <protection locked="true" hidden="false"/>
    </xf>
    <xf numFmtId="164" fontId="19" fillId="8" borderId="1" xfId="0" applyFont="true" applyBorder="true" applyAlignment="true" applyProtection="true">
      <alignment horizontal="center" vertical="center" textRotation="0" wrapText="true" indent="0" shrinkToFit="false"/>
      <protection locked="true" hidden="false"/>
    </xf>
    <xf numFmtId="164" fontId="47" fillId="3" borderId="4" xfId="0" applyFont="true" applyBorder="true" applyAlignment="true" applyProtection="true">
      <alignment horizontal="right" vertical="center" textRotation="0" wrapText="true" indent="0" shrinkToFit="false"/>
      <protection locked="true" hidden="false"/>
    </xf>
    <xf numFmtId="164" fontId="47" fillId="3" borderId="4" xfId="0" applyFont="true" applyBorder="true" applyAlignment="true" applyProtection="true">
      <alignment horizontal="center" vertical="center" textRotation="0" wrapText="true" indent="0" shrinkToFit="false"/>
      <protection locked="true" hidden="false"/>
    </xf>
    <xf numFmtId="164" fontId="47" fillId="3" borderId="1" xfId="0" applyFont="true" applyBorder="true" applyAlignment="true" applyProtection="true">
      <alignment horizontal="center" vertical="center" textRotation="0" wrapText="true" indent="0" shrinkToFit="false"/>
      <protection locked="true" hidden="false"/>
    </xf>
    <xf numFmtId="164" fontId="19" fillId="36" borderId="4" xfId="0" applyFont="true" applyBorder="true" applyAlignment="true" applyProtection="true">
      <alignment horizontal="right" vertical="center" textRotation="0" wrapText="true" indent="0" shrinkToFit="false"/>
      <protection locked="true" hidden="false"/>
    </xf>
    <xf numFmtId="164" fontId="19" fillId="36" borderId="4" xfId="0" applyFont="true" applyBorder="true" applyAlignment="true" applyProtection="true">
      <alignment horizontal="center" vertical="center" textRotation="0" wrapText="true" indent="0" shrinkToFit="false"/>
      <protection locked="true" hidden="false"/>
    </xf>
    <xf numFmtId="164" fontId="19" fillId="19" borderId="4" xfId="0" applyFont="true" applyBorder="true" applyAlignment="true" applyProtection="true">
      <alignment horizontal="right" vertical="center" textRotation="0" wrapText="true" indent="0" shrinkToFit="false"/>
      <protection locked="true" hidden="false"/>
    </xf>
    <xf numFmtId="164" fontId="19" fillId="19" borderId="4" xfId="0" applyFont="true" applyBorder="true" applyAlignment="true" applyProtection="true">
      <alignment horizontal="center" vertical="center" textRotation="0" wrapText="true" indent="0" shrinkToFit="false"/>
      <protection locked="true" hidden="false"/>
    </xf>
    <xf numFmtId="164" fontId="19" fillId="19" borderId="1" xfId="0" applyFont="true" applyBorder="true" applyAlignment="true" applyProtection="true">
      <alignment horizontal="center" vertical="center" textRotation="0" wrapText="true" indent="0" shrinkToFit="false"/>
      <protection locked="true" hidden="false"/>
    </xf>
    <xf numFmtId="164" fontId="19" fillId="21" borderId="4" xfId="0" applyFont="true" applyBorder="true" applyAlignment="true" applyProtection="true">
      <alignment horizontal="right" vertical="center" textRotation="0" wrapText="true" indent="0" shrinkToFit="false"/>
      <protection locked="true" hidden="false"/>
    </xf>
    <xf numFmtId="164" fontId="19" fillId="21" borderId="4" xfId="0" applyFont="true" applyBorder="true" applyAlignment="true" applyProtection="true">
      <alignment horizontal="center" vertical="center" textRotation="0" wrapText="true" indent="0" shrinkToFit="false"/>
      <protection locked="true" hidden="false"/>
    </xf>
    <xf numFmtId="164" fontId="19" fillId="21" borderId="1" xfId="0" applyFont="true" applyBorder="true" applyAlignment="true" applyProtection="true">
      <alignment horizontal="center" vertical="center" textRotation="0" wrapText="true" indent="0" shrinkToFit="false"/>
      <protection locked="true" hidden="false"/>
    </xf>
    <xf numFmtId="164" fontId="52" fillId="0" borderId="0" xfId="0" applyFont="true" applyBorder="false" applyAlignment="true" applyProtection="true">
      <alignment horizontal="general" vertical="bottom" textRotation="0" wrapText="false" indent="0" shrinkToFit="false"/>
      <protection locked="true" hidden="false"/>
    </xf>
    <xf numFmtId="164" fontId="52" fillId="34" borderId="1"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9" fillId="9" borderId="1" xfId="0" applyFont="true" applyBorder="true" applyAlignment="true" applyProtection="true">
      <alignment horizontal="center" vertical="bottom" textRotation="0" wrapText="false" indent="0" shrinkToFit="false"/>
      <protection locked="true" hidden="false"/>
    </xf>
    <xf numFmtId="166" fontId="0" fillId="0" borderId="1" xfId="0" applyFont="false" applyBorder="true" applyAlignment="true" applyProtection="true">
      <alignment horizontal="center" vertical="bottom" textRotation="0" wrapText="false" indent="0" shrinkToFit="false"/>
      <protection locked="true" hidden="false"/>
    </xf>
    <xf numFmtId="166" fontId="0" fillId="0" borderId="6" xfId="0" applyFont="false" applyBorder="true" applyAlignment="true" applyProtection="true">
      <alignment horizontal="center" vertical="center" textRotation="0" wrapText="false" indent="0" shrinkToFit="false"/>
      <protection locked="true" hidden="false"/>
    </xf>
    <xf numFmtId="164" fontId="0" fillId="0" borderId="6" xfId="0" applyFont="true" applyBorder="true" applyAlignment="true" applyProtection="true">
      <alignment horizontal="general" vertical="bottom" textRotation="0" wrapText="true" indent="0" shrinkToFit="false"/>
      <protection locked="true" hidden="false"/>
    </xf>
    <xf numFmtId="178" fontId="0" fillId="0" borderId="1" xfId="0" applyFont="false" applyBorder="true" applyAlignment="true" applyProtection="true">
      <alignment horizontal="center" vertical="center" textRotation="0" wrapText="false" indent="0" shrinkToFit="false"/>
      <protection locked="true" hidden="false"/>
    </xf>
    <xf numFmtId="178" fontId="0" fillId="0" borderId="6" xfId="0" applyFont="true" applyBorder="true" applyAlignment="true" applyProtection="true">
      <alignment horizontal="general" vertical="bottom" textRotation="0" wrapText="false" indent="0" shrinkToFit="false"/>
      <protection locked="true" hidden="false"/>
    </xf>
    <xf numFmtId="164" fontId="0" fillId="0" borderId="22" xfId="0" applyFont="true" applyBorder="true" applyAlignment="true" applyProtection="true">
      <alignment horizontal="general" vertical="bottom" textRotation="0" wrapText="false" indent="0" shrinkToFit="false"/>
      <protection locked="true" hidden="false"/>
    </xf>
    <xf numFmtId="164" fontId="0" fillId="0" borderId="2" xfId="0" applyFont="true" applyBorder="true" applyAlignment="true" applyProtection="true">
      <alignment horizontal="general" vertical="bottom" textRotation="0" wrapText="false" indent="0" shrinkToFit="false"/>
      <protection locked="true" hidden="false"/>
    </xf>
    <xf numFmtId="178" fontId="0" fillId="0" borderId="6" xfId="0" applyFont="false" applyBorder="true" applyAlignment="true" applyProtection="true">
      <alignment horizontal="center" vertical="center" textRotation="0" wrapText="false" indent="0" shrinkToFit="false"/>
      <protection locked="true" hidden="false"/>
    </xf>
    <xf numFmtId="166" fontId="0" fillId="0" borderId="1" xfId="0" applyFont="false" applyBorder="true" applyAlignment="true" applyProtection="true">
      <alignment horizontal="center" vertical="center" textRotation="0" wrapText="false" indent="0" shrinkToFit="false"/>
      <protection locked="true" hidden="false"/>
    </xf>
    <xf numFmtId="166" fontId="0" fillId="0" borderId="6" xfId="0" applyFont="false" applyBorder="true" applyAlignment="true" applyProtection="true">
      <alignment horizontal="center" vertical="bottom" textRotation="0" wrapText="false" indent="0" shrinkToFit="false"/>
      <protection locked="true" hidden="false"/>
    </xf>
    <xf numFmtId="164" fontId="0" fillId="0" borderId="2" xfId="0" applyFont="false" applyBorder="true" applyAlignment="true" applyProtection="true">
      <alignment horizontal="center" vertical="bottom" textRotation="0" wrapText="false" indent="0" shrinkToFit="false"/>
      <protection locked="true" hidden="false"/>
    </xf>
    <xf numFmtId="164" fontId="0" fillId="0" borderId="22" xfId="0" applyFont="false" applyBorder="true" applyAlignment="true" applyProtection="true">
      <alignment horizontal="center" vertical="bottom" textRotation="0" wrapText="fals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27" fillId="9" borderId="0"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14" fillId="0" borderId="1" xfId="0" applyFont="true" applyBorder="true" applyAlignment="true" applyProtection="true">
      <alignment horizontal="center" vertical="center" textRotation="90" wrapText="false" indent="0" shrinkToFit="false"/>
      <protection locked="true" hidden="false"/>
    </xf>
    <xf numFmtId="164" fontId="15" fillId="5" borderId="1" xfId="0" applyFont="true" applyBorder="true" applyAlignment="true" applyProtection="true">
      <alignment horizontal="left" vertical="center" textRotation="0" wrapText="false" indent="0" shrinkToFit="false"/>
      <protection locked="true" hidden="false"/>
    </xf>
    <xf numFmtId="173" fontId="15" fillId="5" borderId="1" xfId="0" applyFont="true" applyBorder="true" applyAlignment="true" applyProtection="true">
      <alignment horizontal="center" vertical="bottom" textRotation="0" wrapText="false" indent="0" shrinkToFit="false"/>
      <protection locked="true" hidden="false"/>
    </xf>
    <xf numFmtId="164" fontId="15" fillId="0" borderId="1" xfId="0" applyFont="true" applyBorder="true" applyAlignment="true" applyProtection="true">
      <alignment horizontal="left" vertical="center" textRotation="0" wrapText="false" indent="0" shrinkToFit="false"/>
      <protection locked="true" hidden="false"/>
    </xf>
    <xf numFmtId="164" fontId="15" fillId="0" borderId="1" xfId="0" applyFont="true" applyBorder="true" applyAlignment="true" applyProtection="true">
      <alignment horizontal="general" vertical="bottom" textRotation="0" wrapText="false" indent="0" shrinkToFit="false"/>
      <protection locked="true" hidden="false"/>
    </xf>
    <xf numFmtId="173" fontId="15" fillId="0" borderId="1" xfId="0" applyFont="true" applyBorder="true" applyAlignment="true" applyProtection="true">
      <alignment horizontal="center" vertical="bottom" textRotation="0" wrapText="false" indent="0" shrinkToFit="false"/>
      <protection locked="true" hidden="false"/>
    </xf>
    <xf numFmtId="164" fontId="15" fillId="44" borderId="1" xfId="0" applyFont="true" applyBorder="true" applyAlignment="true" applyProtection="true">
      <alignment horizontal="left" vertical="center" textRotation="0" wrapText="false" indent="0" shrinkToFit="false"/>
      <protection locked="true" hidden="false"/>
    </xf>
    <xf numFmtId="173" fontId="15" fillId="44" borderId="1" xfId="0" applyFont="true" applyBorder="true" applyAlignment="true" applyProtection="true">
      <alignment horizontal="center" vertical="center" textRotation="0" wrapText="false" indent="0" shrinkToFit="false"/>
      <protection locked="true" hidden="false"/>
    </xf>
    <xf numFmtId="164" fontId="15" fillId="0" borderId="1" xfId="0" applyFont="true" applyBorder="true" applyAlignment="true" applyProtection="true">
      <alignment horizontal="left" vertical="bottom" textRotation="0" wrapText="false" indent="0" shrinkToFit="false"/>
      <protection locked="true" hidden="false"/>
    </xf>
    <xf numFmtId="164" fontId="14" fillId="0" borderId="0" xfId="0" applyFont="true" applyBorder="false" applyAlignment="true" applyProtection="true">
      <alignment horizontal="center" vertical="center" textRotation="9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73" fontId="15" fillId="0" borderId="0" xfId="0" applyFont="true" applyBorder="false" applyAlignment="true" applyProtection="true">
      <alignment horizontal="center"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5" fillId="6" borderId="1" xfId="0" applyFont="true" applyBorder="true" applyAlignment="true" applyProtection="true">
      <alignment horizontal="left" vertical="center" textRotation="0" wrapText="false" indent="0" shrinkToFit="false"/>
      <protection locked="true" hidden="false"/>
    </xf>
    <xf numFmtId="173" fontId="15" fillId="6"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left" vertical="center" textRotation="0" wrapText="false" indent="0" shrinkToFit="false"/>
      <protection locked="true" hidden="false"/>
    </xf>
    <xf numFmtId="173" fontId="15" fillId="7" borderId="1" xfId="0" applyFont="true" applyBorder="true" applyAlignment="true" applyProtection="true">
      <alignment horizontal="center" vertical="center" textRotation="0" wrapText="false" indent="0" shrinkToFit="false"/>
      <protection locked="true" hidden="false"/>
    </xf>
    <xf numFmtId="164" fontId="15" fillId="7" borderId="1" xfId="0" applyFont="true" applyBorder="true" applyAlignment="true" applyProtection="true">
      <alignment horizontal="general" vertical="center" textRotation="0" wrapText="false" indent="0" shrinkToFit="false"/>
      <protection locked="true" hidden="false"/>
    </xf>
    <xf numFmtId="164" fontId="15" fillId="14" borderId="1" xfId="0" applyFont="true" applyBorder="true" applyAlignment="true" applyProtection="true">
      <alignment horizontal="left" vertical="center" textRotation="0" wrapText="false" indent="0" shrinkToFit="false"/>
      <protection locked="true" hidden="false"/>
    </xf>
    <xf numFmtId="173" fontId="15" fillId="14" borderId="1"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false" indent="0" shrinkToFit="false"/>
      <protection locked="true" hidden="false"/>
    </xf>
    <xf numFmtId="164" fontId="27" fillId="0" borderId="0" xfId="0" applyFont="true" applyBorder="false" applyAlignment="true" applyProtection="true">
      <alignment horizontal="left" vertical="bottom" textRotation="0" wrapText="false" indent="0" shrinkToFit="false"/>
      <protection locked="true" hidden="false"/>
    </xf>
    <xf numFmtId="164" fontId="27" fillId="0" borderId="0" xfId="0" applyFont="true" applyBorder="false" applyAlignment="true" applyProtection="true">
      <alignment horizontal="center" vertical="bottom" textRotation="0" wrapText="false" indent="0" shrinkToFit="false"/>
      <protection locked="true" hidden="false"/>
    </xf>
    <xf numFmtId="164" fontId="55" fillId="0" borderId="0" xfId="0" applyFont="true" applyBorder="fals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W1048576"/>
  <sheetViews>
    <sheetView showFormulas="false" showGridLines="true" showRowColHeaders="true" showZeros="true" rightToLeft="false" tabSelected="false" showOutlineSymbols="true" defaultGridColor="true" view="normal" topLeftCell="A25" colorId="64" zoomScale="60" zoomScaleNormal="60" zoomScalePageLayoutView="100" workbookViewId="0">
      <selection pane="topLeft" activeCell="AX39" activeCellId="0" sqref="AX39"/>
    </sheetView>
  </sheetViews>
  <sheetFormatPr defaultColWidth="10.4921875" defaultRowHeight="17.35" customHeight="false"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33"/>
    <col collapsed="false" customWidth="true" hidden="true" outlineLevel="0" max="7" min="7" style="3" width="9.33"/>
    <col collapsed="false" customWidth="true" hidden="false" outlineLevel="0" max="9" min="8" style="3" width="9.33"/>
    <col collapsed="false" customWidth="true" hidden="false" outlineLevel="0" max="10" min="10" style="3" width="8.44"/>
    <col collapsed="false" customWidth="true" hidden="false" outlineLevel="0" max="15" min="11" style="3" width="9.33"/>
    <col collapsed="false" customWidth="true" hidden="true" outlineLevel="0" max="16" min="16" style="3" width="2"/>
    <col collapsed="false" customWidth="true" hidden="true" outlineLevel="0" max="17" min="17" style="3" width="1"/>
    <col collapsed="false" customWidth="true" hidden="false" outlineLevel="0" max="20" min="18" style="3" width="9.33"/>
    <col collapsed="false" customWidth="true" hidden="true" outlineLevel="0" max="21" min="21" style="3" width="6.33"/>
    <col collapsed="false" customWidth="true" hidden="false" outlineLevel="0" max="24" min="22" style="3" width="9.33"/>
    <col collapsed="false" customWidth="true" hidden="true" outlineLevel="0" max="25" min="25" style="3" width="2"/>
    <col collapsed="false" customWidth="true" hidden="false" outlineLevel="0" max="28" min="26" style="3" width="9.33"/>
    <col collapsed="false" customWidth="true" hidden="true" outlineLevel="0" max="29" min="29" style="3" width="2"/>
    <col collapsed="false" customWidth="true" hidden="false" outlineLevel="0" max="31" min="30" style="3" width="9.33"/>
    <col collapsed="false" customWidth="true" hidden="true" outlineLevel="0" max="32" min="32" style="3" width="2"/>
    <col collapsed="false" customWidth="true" hidden="true" outlineLevel="0" max="35" min="33" style="3" width="10"/>
    <col collapsed="false" customWidth="true" hidden="false" outlineLevel="0" max="37" min="36" style="3" width="9.33"/>
    <col collapsed="false" customWidth="true" hidden="true" outlineLevel="0" max="38" min="38" style="3" width="2.74"/>
    <col collapsed="false" customWidth="true" hidden="false" outlineLevel="0" max="39" min="39" style="3" width="9.33"/>
    <col collapsed="false" customWidth="true" hidden="true" outlineLevel="0" max="40" min="40" style="3" width="3.37"/>
    <col collapsed="false" customWidth="true" hidden="true" outlineLevel="0" max="48" min="41" style="3" width="16"/>
    <col collapsed="false" customWidth="true" hidden="true" outlineLevel="0" max="49" min="49" style="3" width="4.22"/>
    <col collapsed="false" customWidth="true" hidden="false" outlineLevel="0" max="55" min="50" style="3" width="9.33"/>
    <col collapsed="false" customWidth="true" hidden="true" outlineLevel="0" max="56" min="56" style="3" width="9.33"/>
    <col collapsed="false" customWidth="true" hidden="false" outlineLevel="0" max="59" min="57" style="3" width="9.33"/>
    <col collapsed="false" customWidth="true" hidden="true" outlineLevel="0" max="60" min="60" style="3" width="9.33"/>
    <col collapsed="false" customWidth="true" hidden="false" outlineLevel="0" max="65" min="61" style="3" width="9.33"/>
    <col collapsed="false" customWidth="true" hidden="false" outlineLevel="0" max="66" min="66" style="3" width="0.5"/>
    <col collapsed="false" customWidth="true" hidden="false" outlineLevel="0" max="67" min="67" style="1" width="14.33"/>
    <col collapsed="false" customWidth="false" hidden="false" outlineLevel="0" max="68" min="68" style="4" width="10.5"/>
    <col collapsed="false" customWidth="false" hidden="false" outlineLevel="0" max="1024" min="69" style="1" width="10.5"/>
  </cols>
  <sheetData>
    <row r="1" customFormat="false" ht="94.5" hidden="false" customHeight="true" outlineLevel="0" collapsed="false">
      <c r="B1" s="5" t="n">
        <f aca="true">TODAY()+1</f>
        <v>46129</v>
      </c>
      <c r="C1" s="6"/>
      <c r="D1" s="7" t="s">
        <v>0</v>
      </c>
      <c r="E1" s="7"/>
      <c r="F1" s="7"/>
      <c r="G1" s="8" t="s">
        <v>1</v>
      </c>
      <c r="H1" s="7" t="s">
        <v>2</v>
      </c>
      <c r="I1" s="7" t="s">
        <v>3</v>
      </c>
      <c r="J1" s="7" t="s">
        <v>4</v>
      </c>
      <c r="K1" s="7" t="s">
        <v>5</v>
      </c>
      <c r="L1" s="7" t="s">
        <v>6</v>
      </c>
      <c r="M1" s="7"/>
      <c r="N1" s="7"/>
      <c r="O1" s="9" t="s">
        <v>7</v>
      </c>
      <c r="P1" s="10"/>
      <c r="R1" s="7" t="s">
        <v>8</v>
      </c>
      <c r="S1" s="7"/>
      <c r="T1" s="7" t="s">
        <v>9</v>
      </c>
      <c r="V1" s="7" t="s">
        <v>10</v>
      </c>
      <c r="W1" s="7"/>
      <c r="X1" s="7"/>
      <c r="Z1" s="11" t="s">
        <v>11</v>
      </c>
      <c r="AA1" s="11"/>
      <c r="AB1" s="11"/>
      <c r="AD1" s="7" t="s">
        <v>12</v>
      </c>
      <c r="AE1" s="7"/>
      <c r="AG1" s="12"/>
      <c r="AH1" s="12"/>
      <c r="AJ1" s="7" t="s">
        <v>13</v>
      </c>
      <c r="AK1" s="7"/>
      <c r="AL1" s="13"/>
      <c r="AM1" s="14" t="s">
        <v>14</v>
      </c>
      <c r="AO1" s="13" t="s">
        <v>15</v>
      </c>
      <c r="AQ1" s="15"/>
      <c r="AS1" s="16"/>
      <c r="AT1" s="16"/>
      <c r="AU1" s="17"/>
      <c r="AV1" s="17"/>
      <c r="AW1" s="17"/>
      <c r="AX1" s="18" t="s">
        <v>16</v>
      </c>
      <c r="AY1" s="19" t="s">
        <v>17</v>
      </c>
      <c r="AZ1" s="19" t="s">
        <v>17</v>
      </c>
      <c r="BA1" s="19" t="s">
        <v>17</v>
      </c>
      <c r="BB1" s="11" t="s">
        <v>18</v>
      </c>
      <c r="BC1" s="20" t="s">
        <v>19</v>
      </c>
      <c r="BD1" s="21" t="s">
        <v>20</v>
      </c>
      <c r="BE1" s="22" t="s">
        <v>21</v>
      </c>
      <c r="BF1" s="22" t="s">
        <v>22</v>
      </c>
      <c r="BG1" s="23" t="s">
        <v>23</v>
      </c>
      <c r="BH1" s="24" t="s">
        <v>24</v>
      </c>
      <c r="BI1" s="25" t="s">
        <v>25</v>
      </c>
      <c r="BJ1" s="26" t="s">
        <v>26</v>
      </c>
      <c r="BK1" s="26" t="s">
        <v>27</v>
      </c>
      <c r="BL1" s="27" t="s">
        <v>28</v>
      </c>
      <c r="BM1" s="7" t="s">
        <v>29</v>
      </c>
      <c r="BN1" s="28"/>
      <c r="BP1" s="29" t="s">
        <v>30</v>
      </c>
      <c r="BQ1" s="30" t="s">
        <v>31</v>
      </c>
    </row>
    <row r="2" customFormat="false" ht="17.25" hidden="false" customHeight="true" outlineLevel="0" collapsed="false">
      <c r="B2" s="31"/>
      <c r="C2" s="31"/>
      <c r="D2" s="32" t="s">
        <v>32</v>
      </c>
      <c r="E2" s="32" t="s">
        <v>33</v>
      </c>
      <c r="F2" s="32" t="s">
        <v>34</v>
      </c>
      <c r="G2" s="32" t="s">
        <v>32</v>
      </c>
      <c r="H2" s="32" t="s">
        <v>33</v>
      </c>
      <c r="I2" s="32" t="s">
        <v>32</v>
      </c>
      <c r="J2" s="3" t="s">
        <v>32</v>
      </c>
      <c r="K2" s="3" t="s">
        <v>32</v>
      </c>
      <c r="L2" s="32" t="s">
        <v>32</v>
      </c>
      <c r="M2" s="32" t="s">
        <v>33</v>
      </c>
      <c r="N2" s="32" t="s">
        <v>34</v>
      </c>
      <c r="O2" s="32" t="s">
        <v>32</v>
      </c>
      <c r="P2" s="32"/>
      <c r="R2" s="32" t="s">
        <v>32</v>
      </c>
      <c r="S2" s="32" t="s">
        <v>33</v>
      </c>
      <c r="T2" s="33" t="s">
        <v>32</v>
      </c>
      <c r="V2" s="32" t="s">
        <v>32</v>
      </c>
      <c r="W2" s="32" t="s">
        <v>33</v>
      </c>
      <c r="X2" s="34" t="s">
        <v>34</v>
      </c>
      <c r="Z2" s="34" t="s">
        <v>32</v>
      </c>
      <c r="AA2" s="34" t="s">
        <v>33</v>
      </c>
      <c r="AB2" s="34" t="s">
        <v>34</v>
      </c>
      <c r="AD2" s="32" t="s">
        <v>32</v>
      </c>
      <c r="AE2" s="32" t="s">
        <v>33</v>
      </c>
      <c r="AG2" s="32"/>
      <c r="AH2" s="32"/>
      <c r="AJ2" s="32" t="s">
        <v>32</v>
      </c>
      <c r="AK2" s="32" t="s">
        <v>33</v>
      </c>
      <c r="AM2" s="35" t="s">
        <v>32</v>
      </c>
      <c r="AX2" s="36" t="s">
        <v>32</v>
      </c>
      <c r="AY2" s="36" t="s">
        <v>32</v>
      </c>
      <c r="AZ2" s="36" t="s">
        <v>33</v>
      </c>
      <c r="BA2" s="37" t="s">
        <v>34</v>
      </c>
      <c r="BB2" s="35" t="s">
        <v>32</v>
      </c>
      <c r="BC2" s="38" t="s">
        <v>32</v>
      </c>
      <c r="BD2" s="36" t="s">
        <v>32</v>
      </c>
      <c r="BE2" s="32" t="s">
        <v>32</v>
      </c>
      <c r="BF2" s="32" t="s">
        <v>32</v>
      </c>
      <c r="BG2" s="32" t="s">
        <v>32</v>
      </c>
      <c r="BH2" s="32" t="s">
        <v>32</v>
      </c>
      <c r="BI2" s="39" t="s">
        <v>32</v>
      </c>
      <c r="BJ2" s="34" t="s">
        <v>32</v>
      </c>
      <c r="BK2" s="34" t="s">
        <v>32</v>
      </c>
      <c r="BL2" s="34" t="s">
        <v>32</v>
      </c>
      <c r="BM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2" t="n">
        <f aca="false">SUMIFS(cp_cmd!$G:$G,cp_cmd!$D:$D,"="&amp;$B3,cp_cmd!$I:$I,"="&amp;J$1,cp_cmd!$J:$J,"=250g")</f>
        <v>0</v>
      </c>
      <c r="K3" s="42" t="n">
        <f aca="false">SUMIFS(cp_cmd!$G:$G,cp_cmd!$D:$D,"="&amp;$B3,cp_cmd!$I:$I,"="&amp;K$1,cp_cmd!$J:$J,"=250g")</f>
        <v>0</v>
      </c>
      <c r="L3" s="43" t="n">
        <f aca="false">SUMIFS(cp_cmd!$G:$G,cp_cmd!$D:$D,"="&amp;$B3,cp_cmd!$I:$I,"="&amp;L$1,cp_cmd!$J:$J,"=500g")</f>
        <v>0</v>
      </c>
      <c r="M3" s="43" t="n">
        <f aca="false">SUMIFS(cp_cmd!$G:$G,cp_cmd!$D:$D,"="&amp;$B3,cp_cmd!$I:$I,"="&amp;L$1,cp_cmd!$J:$J,"=1000g")</f>
        <v>0</v>
      </c>
      <c r="N3" s="43" t="n">
        <f aca="false">SUMIFS(cp_cmd!$G:$G,cp_cmd!$D:$D,"="&amp;$B3,cp_cmd!$I:$I,"="&amp;L$1,cp_cmd!$J:$J,"=3000g")</f>
        <v>0</v>
      </c>
      <c r="O3" s="43" t="n">
        <f aca="false">SUMIFS(cp_cmd!$G:$G,cp_cmd!$D:$D,"="&amp;$B3,cp_cmd!$I:$I,"="&amp;O$1,cp_cmd!$J:$J,"=500g")</f>
        <v>0</v>
      </c>
      <c r="P3" s="43"/>
      <c r="Q3" s="44"/>
      <c r="R3" s="43" t="n">
        <f aca="false">SUMIFS(cp_cmd!$G:$G,cp_cmd!$D:$D,"="&amp;$B3,cp_cmd!$I:$I,"="&amp;R$1,cp_cmd!$J:$J,"=500g")</f>
        <v>0</v>
      </c>
      <c r="S3" s="43" t="n">
        <f aca="false">SUMIFS(cp_cmd!$G:$G,cp_cmd!$D:$D,"="&amp;$B3,cp_cmd!$I:$I,"="&amp;R$1,cp_cmd!$J:$J,"=1000g")</f>
        <v>0</v>
      </c>
      <c r="T3" s="42" t="n">
        <f aca="false">SUMIFS(cp_cmd!$G:$G,cp_cmd!$D:$D,"="&amp;$B3,cp_cmd!$I:$I,"="&amp;T$1,cp_cmd!$J:$J,"=500g")</f>
        <v>0</v>
      </c>
      <c r="U3" s="44"/>
      <c r="V3" s="43" t="n">
        <f aca="false">SUMIFS(cp_cmd!$G:$G,cp_cmd!$D:$D,"="&amp;$B3,cp_cmd!$I:$I,"="&amp;V$1,cp_cmd!$J:$J,"=500g")</f>
        <v>0</v>
      </c>
      <c r="W3" s="43" t="n">
        <f aca="false">SUMIFS(cp_cmd!$G:$G,cp_cmd!$D:$D,"="&amp;$B3,cp_cmd!$I:$I,"="&amp;V$1,cp_cmd!$J:$J,"=1000g")</f>
        <v>0</v>
      </c>
      <c r="X3" s="43" t="n">
        <f aca="false">SUMIFS(cp_cmd!$G:$G,cp_cmd!$D:$D,"="&amp;$B3,cp_cmd!$I:$I,"="&amp;V$1,cp_cmd!$J:$J,"=2000g")</f>
        <v>0</v>
      </c>
      <c r="Y3" s="44"/>
      <c r="Z3" s="45" t="n">
        <f aca="false">SUMIFS(cp_cmd!$G:$G,cp_cmd!$D:$D,"="&amp;$B3,cp_cmd!$I:$I,"="&amp;Z$1,cp_cmd!$J:$J,"=500g")</f>
        <v>0</v>
      </c>
      <c r="AA3" s="45" t="n">
        <f aca="false">SUMIFS(cp_cmd!$G:$G,cp_cmd!$D:$D,"="&amp;$B3,cp_cmd!$I:$I,"="&amp;Z$1,cp_cmd!$J:$J,"=1000g")</f>
        <v>0</v>
      </c>
      <c r="AB3" s="45" t="n">
        <f aca="false">SUMIFS(cp_cmd!$G:$G,cp_cmd!$D:$D,"="&amp;$B3,cp_cmd!$I:$I,"="&amp;Z$1,cp_cmd!$J:$J,"=3000g")</f>
        <v>0</v>
      </c>
      <c r="AC3" s="44"/>
      <c r="AD3" s="43" t="n">
        <f aca="false">SUMIFS(cp_cmd!$G:$G,cp_cmd!$D:$D,"="&amp;$B3,cp_cmd!$I:$I,"="&amp;AD$1,cp_cmd!$J:$J,"=500g")</f>
        <v>0</v>
      </c>
      <c r="AE3" s="43" t="n">
        <f aca="false">SUMIFS(cp_cmd!$G:$G,cp_cmd!$D:$D,"="&amp;$B3,cp_cmd!$I:$I,"="&amp;AD$1,cp_cmd!$J:$J,"=1000g")</f>
        <v>0</v>
      </c>
      <c r="AF3" s="44"/>
      <c r="AG3" s="44"/>
      <c r="AH3" s="44"/>
      <c r="AI3" s="44"/>
      <c r="AJ3" s="43" t="n">
        <f aca="false">SUMIFS(cp_cmd!$G:$G,cp_cmd!$D:$D,"="&amp;$B3,cp_cmd!$I:$I,"="&amp;AJ$1,cp_cmd!$J:$J,"=500g")</f>
        <v>0</v>
      </c>
      <c r="AK3" s="43" t="n">
        <f aca="false">SUMIFS(cp_cmd!$G:$G,cp_cmd!$D:$D,"="&amp;$B3,cp_cmd!$I:$I,"="&amp;AJ$1,cp_cmd!$J:$J,"=1000g")</f>
        <v>0</v>
      </c>
      <c r="AL3" s="46"/>
      <c r="AM3" s="47" t="n">
        <f aca="false">SUMIFS(cp_cmd!$G:$G,cp_cmd!$D:$D,"="&amp;$B3,cp_cmd!$I:$I,"="&amp;AM$1,cp_cmd!$J:$J,"=500g")</f>
        <v>0</v>
      </c>
      <c r="AN3" s="44"/>
      <c r="AO3" s="44" t="n">
        <f aca="false">SUMIFS(cp_cmd!$G:$G,cp_cmd!$D:$D,"="&amp;$B3,cp_cmd!$I:$I,"="&amp;AO$1,cp_cmd!$J:$J,"=500g")</f>
        <v>0</v>
      </c>
      <c r="AP3" s="44"/>
      <c r="AQ3" s="44"/>
      <c r="AR3" s="44"/>
      <c r="AS3" s="44"/>
      <c r="AT3" s="44"/>
      <c r="AU3" s="44"/>
      <c r="AV3" s="44"/>
      <c r="AW3" s="44"/>
      <c r="AX3" s="43" t="n">
        <f aca="false">SUMIFS(cp_cmd!$G:$G,cp_cmd!$D:$D,"="&amp;$B3,cp_cmd!$I:$I,"="&amp;AX$1,cp_cmd!$J:$J,"=500g")</f>
        <v>0</v>
      </c>
      <c r="AY3" s="43" t="n">
        <f aca="false">SUMIFS(cp_cmd!$G:$G,cp_cmd!$D:$D,"="&amp;$B3,cp_cmd!$I:$I,"="&amp;AY$1,cp_cmd!$J:$J,"=500g")</f>
        <v>0</v>
      </c>
      <c r="AZ3" s="43" t="n">
        <f aca="false">SUMIFS(cp_cmd!$G:$G,cp_cmd!$D:$D,"="&amp;$B3,cp_cmd!$I:$I,"="&amp;AY$1,cp_cmd!$J:$J,"=1000g")</f>
        <v>0</v>
      </c>
      <c r="BA3" s="46" t="n">
        <f aca="false">SUMIFS(cp_cmd!$G:$G,cp_cmd!$D:$D,"="&amp;$B3,cp_cmd!$I:$I,"="&amp;BA$1,cp_cmd!$J:$J,"=2000g")</f>
        <v>0</v>
      </c>
      <c r="BB3" s="47" t="n">
        <f aca="false">SUMIFS(cp_cmd!$G:$G,cp_cmd!$D:$D,"="&amp;$B3,cp_cmd!$I:$I,"="&amp;BB$1,cp_cmd!$J:$J,"=500g")</f>
        <v>0</v>
      </c>
      <c r="BC3" s="42" t="n">
        <f aca="false">SUMIFS(cp_cmd!$G:$G,cp_cmd!$D:$D,"="&amp;$B3,cp_cmd!$I:$I,"="&amp;BC$1,cp_cmd!$J:$J,"=500g")</f>
        <v>0</v>
      </c>
      <c r="BD3" s="43" t="n">
        <f aca="false">SUMIFS(cp_cmd!$G:$G,cp_cmd!$D:$D,"="&amp;$B3,cp_cmd!$I:$I,"="&amp;BD$1,cp_cmd!$J:$J,"=350g")</f>
        <v>0</v>
      </c>
      <c r="BE3" s="43" t="n">
        <f aca="false">SUMIFS(cp_cmd!$G:$G,cp_cmd!$D:$D,"="&amp;$B3,cp_cmd!$I:$I,"="&amp;BE$1,cp_cmd!$J:$J,"=350g")</f>
        <v>0</v>
      </c>
      <c r="BF3" s="43" t="n">
        <f aca="false">SUMIFS(cp_cmd!$G:$G,cp_cmd!$D:$D,"="&amp;$B3,cp_cmd!$I:$I,"="&amp;BF$1,cp_cmd!$J:$J,"=350g")</f>
        <v>0</v>
      </c>
      <c r="BG3" s="42" t="n">
        <f aca="false">SUMIFS(cp_cmd!$G:$G,cp_cmd!$D:$D,"="&amp;$B3,cp_cmd!$I:$I,"="&amp;BG$1,cp_cmd!$J:$J,"=500g")</f>
        <v>0</v>
      </c>
      <c r="BH3" s="42" t="n">
        <f aca="false">SUMIFS(cp_cmd!$G:$G,cp_cmd!$D:$D,"="&amp;$B3,cp_cmd!$I:$I,"="&amp;BH$1,cp_cmd!$J:$J,"=500g")</f>
        <v>0</v>
      </c>
      <c r="BI3" s="43" t="n">
        <f aca="false">SUMIFS(cp_cmd!$G:$G,cp_cmd!$D:$D,"="&amp;$B3,cp_cmd!$I:$I,"="&amp;BI$1,cp_cmd!$J:$J,"=150g")+SUMIFS(cp_cmd!$G:$G,cp_cmd!$D:$D,"="&amp;$B3,cp_cmd!$I:$I,"="&amp;BI$1,cp_cmd!$J:$J,"=120g")</f>
        <v>0</v>
      </c>
      <c r="BJ3" s="43" t="n">
        <f aca="false">SUMIFS(cp_cmd!$G:$G,cp_cmd!$D:$D,"="&amp;$B3,cp_cmd!$I:$I,"="&amp;BJ$1,cp_cmd!$J:$J,"=150g")+SUMIFS(cp_cmd!$G:$G,cp_cmd!$D:$D,"="&amp;$B3,cp_cmd!$I:$I,"="&amp;BJ$1,cp_cmd!$J:$J,"=120g")</f>
        <v>0</v>
      </c>
      <c r="BK3" s="43" t="n">
        <f aca="false">SUMIFS(cp_cmd!$G:$G,cp_cmd!$D:$D,"="&amp;$B3,cp_cmd!$I:$I,"="&amp;BK$1,cp_cmd!$J:$J,"=260g")</f>
        <v>0</v>
      </c>
      <c r="BL3" s="42" t="n">
        <f aca="false">SUMIFS(cp_cmd!$G:$G,cp_cmd!$D:$D,"="&amp;$B3,cp_cmd!$I:$I,"="&amp;BL$1,cp_cmd!$J:$J,"=500g")</f>
        <v>0</v>
      </c>
      <c r="BM3" s="43" t="n">
        <f aca="false">SUM(D3:BL3)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2" t="n">
        <f aca="false">SUMIFS(cp_cmd!$G:$G,cp_cmd!$D:$D,"="&amp;$B4,cp_cmd!$I:$I,"="&amp;J$1,cp_cmd!$J:$J,"=250g")</f>
        <v>0</v>
      </c>
      <c r="K4" s="42" t="n">
        <f aca="false">SUMIFS(cp_cmd!$G:$G,cp_cmd!$D:$D,"="&amp;$B4,cp_cmd!$I:$I,"="&amp;K$1,cp_cmd!$J:$J,"=250g")</f>
        <v>0</v>
      </c>
      <c r="L4" s="43" t="n">
        <f aca="false">SUMIFS(cp_cmd!$G:$G,cp_cmd!$D:$D,"="&amp;$B4,cp_cmd!$I:$I,"="&amp;L$1,cp_cmd!$J:$J,"=500g")</f>
        <v>0</v>
      </c>
      <c r="M4" s="43" t="n">
        <f aca="false">SUMIFS(cp_cmd!$G:$G,cp_cmd!$D:$D,"="&amp;$B4,cp_cmd!$I:$I,"="&amp;L$1,cp_cmd!$J:$J,"=1000g")</f>
        <v>0</v>
      </c>
      <c r="N4" s="43" t="n">
        <f aca="false">SUMIFS(cp_cmd!$G:$G,cp_cmd!$D:$D,"="&amp;$B4,cp_cmd!$I:$I,"="&amp;L$1,cp_cmd!$J:$J,"=3000g")</f>
        <v>0</v>
      </c>
      <c r="O4" s="43" t="n">
        <f aca="false">SUMIFS(cp_cmd!$G:$G,cp_cmd!$D:$D,"="&amp;$B4,cp_cmd!$I:$I,"="&amp;O$1,cp_cmd!$J:$J,"=500g")</f>
        <v>0</v>
      </c>
      <c r="P4" s="43"/>
      <c r="Q4" s="44"/>
      <c r="R4" s="43" t="n">
        <f aca="false">SUMIFS(cp_cmd!$G:$G,cp_cmd!$D:$D,"="&amp;$B4,cp_cmd!$I:$I,"="&amp;R$1,cp_cmd!$J:$J,"=500g")</f>
        <v>0</v>
      </c>
      <c r="S4" s="43" t="n">
        <f aca="false">SUMIFS(cp_cmd!$G:$G,cp_cmd!$D:$D,"="&amp;$B4,cp_cmd!$I:$I,"="&amp;R$1,cp_cmd!$J:$J,"=1000g")</f>
        <v>0</v>
      </c>
      <c r="T4" s="42" t="n">
        <f aca="false">SUMIFS(cp_cmd!$G:$G,cp_cmd!$D:$D,"="&amp;$B4,cp_cmd!$I:$I,"="&amp;T$1,cp_cmd!$J:$J,"=500g")</f>
        <v>0</v>
      </c>
      <c r="U4" s="44"/>
      <c r="V4" s="43" t="n">
        <f aca="false">SUMIFS(cp_cmd!$G:$G,cp_cmd!$D:$D,"="&amp;$B4,cp_cmd!$I:$I,"="&amp;V$1,cp_cmd!$J:$J,"=500g")</f>
        <v>0</v>
      </c>
      <c r="W4" s="43" t="n">
        <f aca="false">SUMIFS(cp_cmd!$G:$G,cp_cmd!$D:$D,"="&amp;$B4,cp_cmd!$I:$I,"="&amp;V$1,cp_cmd!$J:$J,"=1000g")</f>
        <v>0</v>
      </c>
      <c r="X4" s="43" t="n">
        <f aca="false">SUMIFS(cp_cmd!$G:$G,cp_cmd!$D:$D,"="&amp;$B4,cp_cmd!$I:$I,"="&amp;V$1,cp_cmd!$J:$J,"=2000g")</f>
        <v>0</v>
      </c>
      <c r="Y4" s="44"/>
      <c r="Z4" s="45" t="n">
        <f aca="false">SUMIFS(cp_cmd!$G:$G,cp_cmd!$D:$D,"="&amp;$B4,cp_cmd!$I:$I,"="&amp;Z$1,cp_cmd!$J:$J,"=500g")</f>
        <v>0</v>
      </c>
      <c r="AA4" s="45" t="n">
        <f aca="false">SUMIFS(cp_cmd!$G:$G,cp_cmd!$D:$D,"="&amp;$B4,cp_cmd!$I:$I,"="&amp;Z$1,cp_cmd!$J:$J,"=1000g")</f>
        <v>0</v>
      </c>
      <c r="AB4" s="45" t="n">
        <f aca="false">SUMIFS(cp_cmd!$G:$G,cp_cmd!$D:$D,"="&amp;$B4,cp_cmd!$I:$I,"="&amp;Z$1,cp_cmd!$J:$J,"=3000g")</f>
        <v>0</v>
      </c>
      <c r="AC4" s="44"/>
      <c r="AD4" s="43" t="n">
        <f aca="false">SUMIFS(cp_cmd!$G:$G,cp_cmd!$D:$D,"="&amp;$B4,cp_cmd!$I:$I,"="&amp;AD$1,cp_cmd!$J:$J,"=500g")</f>
        <v>0</v>
      </c>
      <c r="AE4" s="43" t="n">
        <f aca="false">SUMIFS(cp_cmd!$G:$G,cp_cmd!$D:$D,"="&amp;$B4,cp_cmd!$I:$I,"="&amp;AD$1,cp_cmd!$J:$J,"=1000g")</f>
        <v>0</v>
      </c>
      <c r="AF4" s="44"/>
      <c r="AG4" s="44"/>
      <c r="AH4" s="44"/>
      <c r="AI4" s="44"/>
      <c r="AJ4" s="43" t="n">
        <f aca="false">SUMIFS(cp_cmd!$G:$G,cp_cmd!$D:$D,"="&amp;$B4,cp_cmd!$I:$I,"="&amp;AJ$1,cp_cmd!$J:$J,"=500g")</f>
        <v>0</v>
      </c>
      <c r="AK4" s="43" t="n">
        <f aca="false">SUMIFS(cp_cmd!$G:$G,cp_cmd!$D:$D,"="&amp;$B4,cp_cmd!$I:$I,"="&amp;AJ$1,cp_cmd!$J:$J,"=1000g")</f>
        <v>0</v>
      </c>
      <c r="AL4" s="46"/>
      <c r="AM4" s="47" t="n">
        <f aca="false">SUMIFS(cp_cmd!$G:$G,cp_cmd!$D:$D,"="&amp;$B4,cp_cmd!$I:$I,"="&amp;AM$1,cp_cmd!$J:$J,"=500g")</f>
        <v>0</v>
      </c>
      <c r="AN4" s="44"/>
      <c r="AO4" s="44" t="n">
        <f aca="false">SUMIFS(cp_cmd!$G:$G,cp_cmd!$D:$D,"="&amp;$B4,cp_cmd!$I:$I,"="&amp;AO$1,cp_cmd!$J:$J,"=500g")</f>
        <v>0</v>
      </c>
      <c r="AP4" s="44"/>
      <c r="AQ4" s="44"/>
      <c r="AR4" s="44"/>
      <c r="AS4" s="44"/>
      <c r="AT4" s="44"/>
      <c r="AU4" s="44"/>
      <c r="AV4" s="44"/>
      <c r="AW4" s="44"/>
      <c r="AX4" s="43" t="n">
        <f aca="false">SUMIFS(cp_cmd!$G:$G,cp_cmd!$D:$D,"="&amp;$B4,cp_cmd!$I:$I,"="&amp;AX$1,cp_cmd!$J:$J,"=500g")</f>
        <v>0</v>
      </c>
      <c r="AY4" s="43" t="n">
        <f aca="false">SUMIFS(cp_cmd!$G:$G,cp_cmd!$D:$D,"="&amp;$B4,cp_cmd!$I:$I,"="&amp;AY$1,cp_cmd!$J:$J,"=500g")</f>
        <v>0</v>
      </c>
      <c r="AZ4" s="43" t="n">
        <f aca="false">SUMIFS(cp_cmd!$G:$G,cp_cmd!$D:$D,"="&amp;$B4,cp_cmd!$I:$I,"="&amp;AY$1,cp_cmd!$J:$J,"=1000g")</f>
        <v>0</v>
      </c>
      <c r="BA4" s="46" t="n">
        <f aca="false">SUMIFS(cp_cmd!$G:$G,cp_cmd!$D:$D,"="&amp;$B4,cp_cmd!$I:$I,"="&amp;BA$1,cp_cmd!$J:$J,"=2000g")</f>
        <v>0</v>
      </c>
      <c r="BB4" s="47" t="n">
        <f aca="false">SUMIFS(cp_cmd!$G:$G,cp_cmd!$D:$D,"="&amp;$B4,cp_cmd!$I:$I,"="&amp;BB$1,cp_cmd!$J:$J,"=500g")</f>
        <v>0</v>
      </c>
      <c r="BC4" s="42" t="n">
        <f aca="false">SUMIFS(cp_cmd!$G:$G,cp_cmd!$D:$D,"="&amp;$B4,cp_cmd!$I:$I,"="&amp;BC$1,cp_cmd!$J:$J,"=500g")</f>
        <v>0</v>
      </c>
      <c r="BD4" s="43" t="n">
        <f aca="false">SUMIFS(cp_cmd!$G:$G,cp_cmd!$D:$D,"="&amp;$B4,cp_cmd!$I:$I,"="&amp;BD$1,cp_cmd!$J:$J,"=350g")</f>
        <v>0</v>
      </c>
      <c r="BE4" s="43" t="n">
        <f aca="false">SUMIFS(cp_cmd!$G:$G,cp_cmd!$D:$D,"="&amp;$B4,cp_cmd!$I:$I,"="&amp;BE$1,cp_cmd!$J:$J,"=350g")</f>
        <v>0</v>
      </c>
      <c r="BF4" s="43" t="n">
        <f aca="false">SUMIFS(cp_cmd!$G:$G,cp_cmd!$D:$D,"="&amp;$B4,cp_cmd!$I:$I,"="&amp;BF$1,cp_cmd!$J:$J,"=350g")</f>
        <v>0</v>
      </c>
      <c r="BG4" s="42" t="n">
        <f aca="false">SUMIFS(cp_cmd!$G:$G,cp_cmd!$D:$D,"="&amp;$B4,cp_cmd!$I:$I,"="&amp;BG$1,cp_cmd!$J:$J,"=500g")</f>
        <v>0</v>
      </c>
      <c r="BH4" s="42" t="n">
        <f aca="false">SUMIFS(cp_cmd!$G:$G,cp_cmd!$D:$D,"="&amp;$B4,cp_cmd!$I:$I,"="&amp;BH$1,cp_cmd!$J:$J,"=500g")</f>
        <v>0</v>
      </c>
      <c r="BI4" s="43" t="n">
        <f aca="false">SUMIFS(cp_cmd!$G:$G,cp_cmd!$D:$D,"="&amp;$B4,cp_cmd!$I:$I,"="&amp;BI$1,cp_cmd!$J:$J,"=120g")</f>
        <v>0</v>
      </c>
      <c r="BJ4" s="43" t="n">
        <f aca="false">SUMIFS(cp_cmd!$G:$G,cp_cmd!$D:$D,"="&amp;$B4,cp_cmd!$I:$I,"="&amp;BJ$1,cp_cmd!$J:$J,"=120g")</f>
        <v>0</v>
      </c>
      <c r="BK4" s="43" t="n">
        <f aca="false">SUMIFS(cp_cmd!$G:$G,cp_cmd!$D:$D,"="&amp;$B4,cp_cmd!$I:$I,"="&amp;BK$1,cp_cmd!$J:$J,"=260g")</f>
        <v>0</v>
      </c>
      <c r="BL4" s="42" t="n">
        <f aca="false">SUMIFS(cp_cmd!$G:$G,cp_cmd!$D:$D,"="&amp;$B4,cp_cmd!$I:$I,"="&amp;BL$1,cp_cmd!$J:$J,"=500g")</f>
        <v>0</v>
      </c>
      <c r="BM4" s="43" t="n">
        <f aca="false">SUM(D4:BL4)</f>
        <v>0</v>
      </c>
      <c r="BN4" s="50"/>
      <c r="BO4" s="51"/>
      <c r="BQ4" s="3" t="n">
        <f aca="false">SUMPRODUCT(D4:BJ4,D$46:BJ$46)*(1-BP4/100)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2" t="n">
        <f aca="false">SUMIFS(cp_cmd!$G:$G,cp_cmd!$D:$D,"="&amp;$B5,cp_cmd!$I:$I,"="&amp;J$1,cp_cmd!$J:$J,"=250g")</f>
        <v>0</v>
      </c>
      <c r="K5" s="42" t="n">
        <f aca="false">SUMIFS(cp_cmd!$G:$G,cp_cmd!$D:$D,"="&amp;$B5,cp_cmd!$I:$I,"="&amp;K$1,cp_cmd!$J:$J,"=250g")</f>
        <v>0</v>
      </c>
      <c r="L5" s="43" t="n">
        <f aca="false">SUMIFS(cp_cmd!$G:$G,cp_cmd!$D:$D,"="&amp;$B5,cp_cmd!$I:$I,"="&amp;L$1,cp_cmd!$J:$J,"=500g")</f>
        <v>0</v>
      </c>
      <c r="M5" s="43" t="n">
        <f aca="false">SUMIFS(cp_cmd!$G:$G,cp_cmd!$D:$D,"="&amp;$B5,cp_cmd!$I:$I,"="&amp;L$1,cp_cmd!$J:$J,"=1000g")</f>
        <v>0</v>
      </c>
      <c r="N5" s="43" t="n">
        <f aca="false">SUMIFS(cp_cmd!$G:$G,cp_cmd!$D:$D,"="&amp;$B5,cp_cmd!$I:$I,"="&amp;L$1,cp_cmd!$J:$J,"=3000g")</f>
        <v>0</v>
      </c>
      <c r="O5" s="43" t="n">
        <f aca="false">SUMIFS(cp_cmd!$G:$G,cp_cmd!$D:$D,"="&amp;$B5,cp_cmd!$I:$I,"="&amp;O$1,cp_cmd!$J:$J,"=500g")</f>
        <v>0</v>
      </c>
      <c r="P5" s="43"/>
      <c r="Q5" s="44"/>
      <c r="R5" s="43" t="n">
        <f aca="false">SUMIFS(cp_cmd!$G:$G,cp_cmd!$D:$D,"="&amp;$B5,cp_cmd!$I:$I,"="&amp;R$1,cp_cmd!$J:$J,"=500g")</f>
        <v>0</v>
      </c>
      <c r="S5" s="43" t="n">
        <f aca="false">SUMIFS(cp_cmd!$G:$G,cp_cmd!$D:$D,"="&amp;$B5,cp_cmd!$I:$I,"="&amp;R$1,cp_cmd!$J:$J,"=1000g")</f>
        <v>0</v>
      </c>
      <c r="T5" s="42" t="n">
        <f aca="false">SUMIFS(cp_cmd!$G:$G,cp_cmd!$D:$D,"="&amp;$B5,cp_cmd!$I:$I,"="&amp;T$1,cp_cmd!$J:$J,"=500g")</f>
        <v>0</v>
      </c>
      <c r="U5" s="44"/>
      <c r="V5" s="43" t="n">
        <f aca="false">SUMIFS(cp_cmd!$G:$G,cp_cmd!$D:$D,"="&amp;$B5,cp_cmd!$I:$I,"="&amp;V$1,cp_cmd!$J:$J,"=500g")</f>
        <v>0</v>
      </c>
      <c r="W5" s="43" t="n">
        <f aca="false">SUMIFS(cp_cmd!$G:$G,cp_cmd!$D:$D,"="&amp;$B5,cp_cmd!$I:$I,"="&amp;V$1,cp_cmd!$J:$J,"=1000g")</f>
        <v>0</v>
      </c>
      <c r="X5" s="43" t="n">
        <f aca="false">SUMIFS(cp_cmd!$G:$G,cp_cmd!$D:$D,"="&amp;$B5,cp_cmd!$I:$I,"="&amp;V$1,cp_cmd!$J:$J,"=2000g")</f>
        <v>0</v>
      </c>
      <c r="Y5" s="44"/>
      <c r="Z5" s="45" t="n">
        <f aca="false">SUMIFS(cp_cmd!$G:$G,cp_cmd!$D:$D,"="&amp;$B5,cp_cmd!$I:$I,"="&amp;Z$1,cp_cmd!$J:$J,"=500g")</f>
        <v>0</v>
      </c>
      <c r="AA5" s="45" t="n">
        <f aca="false">SUMIFS(cp_cmd!$G:$G,cp_cmd!$D:$D,"="&amp;$B5,cp_cmd!$I:$I,"="&amp;Z$1,cp_cmd!$J:$J,"=1000g")</f>
        <v>0</v>
      </c>
      <c r="AB5" s="45" t="n">
        <f aca="false">SUMIFS(cp_cmd!$G:$G,cp_cmd!$D:$D,"="&amp;$B5,cp_cmd!$I:$I,"="&amp;Z$1,cp_cmd!$J:$J,"=3000g")</f>
        <v>0</v>
      </c>
      <c r="AC5" s="44"/>
      <c r="AD5" s="43" t="n">
        <f aca="false">SUMIFS(cp_cmd!$G:$G,cp_cmd!$D:$D,"="&amp;$B5,cp_cmd!$I:$I,"="&amp;AD$1,cp_cmd!$J:$J,"=500g")</f>
        <v>0</v>
      </c>
      <c r="AE5" s="43" t="n">
        <f aca="false">SUMIFS(cp_cmd!$G:$G,cp_cmd!$D:$D,"="&amp;$B5,cp_cmd!$I:$I,"="&amp;AD$1,cp_cmd!$J:$J,"=1000g")</f>
        <v>0</v>
      </c>
      <c r="AF5" s="44"/>
      <c r="AG5" s="44"/>
      <c r="AH5" s="44"/>
      <c r="AI5" s="44"/>
      <c r="AJ5" s="43" t="n">
        <f aca="false">SUMIFS(cp_cmd!$G:$G,cp_cmd!$D:$D,"="&amp;$B5,cp_cmd!$I:$I,"="&amp;AJ$1,cp_cmd!$J:$J,"=500g")</f>
        <v>0</v>
      </c>
      <c r="AK5" s="43" t="n">
        <f aca="false">SUMIFS(cp_cmd!$G:$G,cp_cmd!$D:$D,"="&amp;$B5,cp_cmd!$I:$I,"="&amp;AJ$1,cp_cmd!$J:$J,"=1000g")</f>
        <v>0</v>
      </c>
      <c r="AL5" s="46"/>
      <c r="AM5" s="47" t="n">
        <f aca="false">SUMIFS(cp_cmd!$G:$G,cp_cmd!$D:$D,"="&amp;$B5,cp_cmd!$I:$I,"="&amp;AM$1,cp_cmd!$J:$J,"=500g")</f>
        <v>0</v>
      </c>
      <c r="AN5" s="44"/>
      <c r="AO5" s="44" t="n">
        <f aca="false">SUMIFS(cp_cmd!$G:$G,cp_cmd!$D:$D,"="&amp;$B5,cp_cmd!$I:$I,"="&amp;AO$1,cp_cmd!$J:$J,"=500g")</f>
        <v>0</v>
      </c>
      <c r="AP5" s="44"/>
      <c r="AQ5" s="44"/>
      <c r="AR5" s="44"/>
      <c r="AS5" s="44"/>
      <c r="AT5" s="44"/>
      <c r="AU5" s="44"/>
      <c r="AV5" s="44"/>
      <c r="AW5" s="44"/>
      <c r="AX5" s="43" t="n">
        <f aca="false">SUMIFS(cp_cmd!$G:$G,cp_cmd!$D:$D,"="&amp;$B5,cp_cmd!$I:$I,"="&amp;AX$1,cp_cmd!$J:$J,"=500g")</f>
        <v>0</v>
      </c>
      <c r="AY5" s="43" t="n">
        <f aca="false">SUMIFS(cp_cmd!$G:$G,cp_cmd!$D:$D,"="&amp;$B5,cp_cmd!$I:$I,"="&amp;AY$1,cp_cmd!$J:$J,"=500g")</f>
        <v>0</v>
      </c>
      <c r="AZ5" s="43" t="n">
        <f aca="false">SUMIFS(cp_cmd!$G:$G,cp_cmd!$D:$D,"="&amp;$B5,cp_cmd!$I:$I,"="&amp;AY$1,cp_cmd!$J:$J,"=1000g")</f>
        <v>0</v>
      </c>
      <c r="BA5" s="46" t="n">
        <f aca="false">SUMIFS(cp_cmd!$G:$G,cp_cmd!$D:$D,"="&amp;$B5,cp_cmd!$I:$I,"="&amp;BA$1,cp_cmd!$J:$J,"=2000g")</f>
        <v>0</v>
      </c>
      <c r="BB5" s="47" t="n">
        <f aca="false">SUMIFS(cp_cmd!$G:$G,cp_cmd!$D:$D,"="&amp;$B5,cp_cmd!$I:$I,"="&amp;BB$1,cp_cmd!$J:$J,"=500g")</f>
        <v>0</v>
      </c>
      <c r="BC5" s="42" t="n">
        <f aca="false">SUMIFS(cp_cmd!$G:$G,cp_cmd!$D:$D,"="&amp;$B5,cp_cmd!$I:$I,"="&amp;BC$1,cp_cmd!$J:$J,"=500g")</f>
        <v>0</v>
      </c>
      <c r="BD5" s="43" t="n">
        <f aca="false">SUMIFS(cp_cmd!$G:$G,cp_cmd!$D:$D,"="&amp;$B5,cp_cmd!$I:$I,"="&amp;BD$1,cp_cmd!$J:$J,"=350g")</f>
        <v>0</v>
      </c>
      <c r="BE5" s="43" t="n">
        <f aca="false">SUMIFS(cp_cmd!$G:$G,cp_cmd!$D:$D,"="&amp;$B5,cp_cmd!$I:$I,"="&amp;BE$1,cp_cmd!$J:$J,"=350g")</f>
        <v>0</v>
      </c>
      <c r="BF5" s="43" t="n">
        <f aca="false">SUMIFS(cp_cmd!$G:$G,cp_cmd!$D:$D,"="&amp;$B5,cp_cmd!$I:$I,"="&amp;BF$1,cp_cmd!$J:$J,"=350g")</f>
        <v>0</v>
      </c>
      <c r="BG5" s="42" t="n">
        <f aca="false">SUMIFS(cp_cmd!$G:$G,cp_cmd!$D:$D,"="&amp;$B5,cp_cmd!$I:$I,"="&amp;BG$1,cp_cmd!$J:$J,"=500g")</f>
        <v>0</v>
      </c>
      <c r="BH5" s="42" t="n">
        <f aca="false">SUMIFS(cp_cmd!$G:$G,cp_cmd!$D:$D,"="&amp;$B5,cp_cmd!$I:$I,"="&amp;BH$1,cp_cmd!$J:$J,"=500g")</f>
        <v>0</v>
      </c>
      <c r="BI5" s="43" t="n">
        <f aca="false">SUMIFS(cp_cmd!$G:$G,cp_cmd!$D:$D,"="&amp;$B5,cp_cmd!$I:$I,"="&amp;BI$1,cp_cmd!$J:$J,"=120g")</f>
        <v>0</v>
      </c>
      <c r="BJ5" s="43" t="n">
        <f aca="false">SUMIFS(cp_cmd!$G:$G,cp_cmd!$D:$D,"="&amp;$B5,cp_cmd!$I:$I,"="&amp;BJ$1,cp_cmd!$J:$J,"=120g")</f>
        <v>0</v>
      </c>
      <c r="BK5" s="43" t="n">
        <f aca="false">SUMIFS(cp_cmd!$G:$G,cp_cmd!$D:$D,"="&amp;$B5,cp_cmd!$I:$I,"="&amp;BK$1,cp_cmd!$J:$J,"=260g")</f>
        <v>0</v>
      </c>
      <c r="BL5" s="42" t="n">
        <f aca="false">SUMIFS(cp_cmd!$G:$G,cp_cmd!$D:$D,"="&amp;$B5,cp_cmd!$I:$I,"="&amp;BL$1,cp_cmd!$J:$J,"=500g")</f>
        <v>0</v>
      </c>
      <c r="BM5" s="43" t="n">
        <f aca="false">SUM(D5:BL5)</f>
        <v>0</v>
      </c>
      <c r="BN5" s="50"/>
      <c r="BO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2" t="n">
        <f aca="false">SUMIFS(cp_cmd!$G:$G,cp_cmd!$D:$D,"="&amp;$B6,cp_cmd!$I:$I,"="&amp;J$1,cp_cmd!$J:$J,"=250g")</f>
        <v>0</v>
      </c>
      <c r="K6" s="42" t="n">
        <f aca="false">SUMIFS(cp_cmd!$G:$G,cp_cmd!$D:$D,"="&amp;$B6,cp_cmd!$I:$I,"="&amp;K$1,cp_cmd!$J:$J,"=250g")</f>
        <v>0</v>
      </c>
      <c r="L6" s="43" t="n">
        <f aca="false">SUMIFS(cp_cmd!$G:$G,cp_cmd!$D:$D,"="&amp;$B6,cp_cmd!$I:$I,"="&amp;L$1,cp_cmd!$J:$J,"=500g")</f>
        <v>0</v>
      </c>
      <c r="M6" s="43" t="n">
        <f aca="false">SUMIFS(cp_cmd!$G:$G,cp_cmd!$D:$D,"="&amp;$B6,cp_cmd!$I:$I,"="&amp;L$1,cp_cmd!$J:$J,"=1000g")</f>
        <v>0</v>
      </c>
      <c r="N6" s="43" t="n">
        <f aca="false">SUMIFS(cp_cmd!$G:$G,cp_cmd!$D:$D,"="&amp;$B6,cp_cmd!$I:$I,"="&amp;L$1,cp_cmd!$J:$J,"=3000g")</f>
        <v>0</v>
      </c>
      <c r="O6" s="43" t="n">
        <f aca="false">SUMIFS(cp_cmd!$G:$G,cp_cmd!$D:$D,"="&amp;$B6,cp_cmd!$I:$I,"="&amp;O$1,cp_cmd!$J:$J,"=500g")</f>
        <v>0</v>
      </c>
      <c r="P6" s="43"/>
      <c r="Q6" s="44"/>
      <c r="R6" s="43" t="n">
        <f aca="false">SUMIFS(cp_cmd!$G:$G,cp_cmd!$D:$D,"="&amp;$B6,cp_cmd!$I:$I,"="&amp;R$1,cp_cmd!$J:$J,"=500g")</f>
        <v>0</v>
      </c>
      <c r="S6" s="43" t="n">
        <f aca="false">SUMIFS(cp_cmd!$G:$G,cp_cmd!$D:$D,"="&amp;$B6,cp_cmd!$I:$I,"="&amp;R$1,cp_cmd!$J:$J,"=1000g")</f>
        <v>0</v>
      </c>
      <c r="T6" s="42" t="n">
        <f aca="false">SUMIFS(cp_cmd!$G:$G,cp_cmd!$D:$D,"="&amp;$B6,cp_cmd!$I:$I,"="&amp;T$1,cp_cmd!$J:$J,"=500g")</f>
        <v>0</v>
      </c>
      <c r="U6" s="44"/>
      <c r="V6" s="43" t="n">
        <f aca="false">SUMIFS(cp_cmd!$G:$G,cp_cmd!$D:$D,"="&amp;$B6,cp_cmd!$I:$I,"="&amp;V$1,cp_cmd!$J:$J,"=500g")</f>
        <v>0</v>
      </c>
      <c r="W6" s="43" t="n">
        <f aca="false">SUMIFS(cp_cmd!$G:$G,cp_cmd!$D:$D,"="&amp;$B6,cp_cmd!$I:$I,"="&amp;V$1,cp_cmd!$J:$J,"=1000g")</f>
        <v>0</v>
      </c>
      <c r="X6" s="43" t="n">
        <f aca="false">SUMIFS(cp_cmd!$G:$G,cp_cmd!$D:$D,"="&amp;$B6,cp_cmd!$I:$I,"="&amp;V$1,cp_cmd!$J:$J,"=2000g")</f>
        <v>0</v>
      </c>
      <c r="Y6" s="44"/>
      <c r="Z6" s="45" t="n">
        <f aca="false">SUMIFS(cp_cmd!$G:$G,cp_cmd!$D:$D,"="&amp;$B6,cp_cmd!$I:$I,"="&amp;Z$1,cp_cmd!$J:$J,"=500g")</f>
        <v>0</v>
      </c>
      <c r="AA6" s="45" t="n">
        <f aca="false">SUMIFS(cp_cmd!$G:$G,cp_cmd!$D:$D,"="&amp;$B6,cp_cmd!$I:$I,"="&amp;Z$1,cp_cmd!$J:$J,"=1000g")</f>
        <v>0</v>
      </c>
      <c r="AB6" s="45" t="n">
        <f aca="false">SUMIFS(cp_cmd!$G:$G,cp_cmd!$D:$D,"="&amp;$B6,cp_cmd!$I:$I,"="&amp;Z$1,cp_cmd!$J:$J,"=3000g")</f>
        <v>0</v>
      </c>
      <c r="AC6" s="44"/>
      <c r="AD6" s="43" t="n">
        <f aca="false">SUMIFS(cp_cmd!$G:$G,cp_cmd!$D:$D,"="&amp;$B6,cp_cmd!$I:$I,"="&amp;AD$1,cp_cmd!$J:$J,"=500g")</f>
        <v>0</v>
      </c>
      <c r="AE6" s="43" t="n">
        <f aca="false">SUMIFS(cp_cmd!$G:$G,cp_cmd!$D:$D,"="&amp;$B6,cp_cmd!$I:$I,"="&amp;AD$1,cp_cmd!$J:$J,"=1000g")</f>
        <v>0</v>
      </c>
      <c r="AF6" s="44"/>
      <c r="AG6" s="44"/>
      <c r="AH6" s="44"/>
      <c r="AI6" s="44"/>
      <c r="AJ6" s="43" t="n">
        <f aca="false">SUMIFS(cp_cmd!$G:$G,cp_cmd!$D:$D,"="&amp;$B6,cp_cmd!$I:$I,"="&amp;AJ$1,cp_cmd!$J:$J,"=500g")</f>
        <v>0</v>
      </c>
      <c r="AK6" s="43" t="n">
        <f aca="false">SUMIFS(cp_cmd!$G:$G,cp_cmd!$D:$D,"="&amp;$B6,cp_cmd!$I:$I,"="&amp;AJ$1,cp_cmd!$J:$J,"=1000g")</f>
        <v>0</v>
      </c>
      <c r="AL6" s="46"/>
      <c r="AM6" s="47" t="n">
        <f aca="false">SUMIFS(cp_cmd!$G:$G,cp_cmd!$D:$D,"="&amp;$B6,cp_cmd!$I:$I,"="&amp;AM$1,cp_cmd!$J:$J,"=500g")</f>
        <v>0</v>
      </c>
      <c r="AN6" s="44"/>
      <c r="AO6" s="44" t="n">
        <f aca="false">SUMIFS(cp_cmd!$G:$G,cp_cmd!$D:$D,"="&amp;$B6,cp_cmd!$I:$I,"="&amp;AO$1,cp_cmd!$J:$J,"=500g")</f>
        <v>0</v>
      </c>
      <c r="AP6" s="44"/>
      <c r="AQ6" s="44"/>
      <c r="AR6" s="44"/>
      <c r="AS6" s="44"/>
      <c r="AT6" s="44"/>
      <c r="AU6" s="44"/>
      <c r="AV6" s="44"/>
      <c r="AW6" s="44"/>
      <c r="AX6" s="43" t="n">
        <f aca="false">SUMIFS(cp_cmd!$G:$G,cp_cmd!$D:$D,"="&amp;$B6,cp_cmd!$I:$I,"="&amp;AX$1,cp_cmd!$J:$J,"=500g")</f>
        <v>0</v>
      </c>
      <c r="AY6" s="43" t="n">
        <f aca="false">SUMIFS(cp_cmd!$G:$G,cp_cmd!$D:$D,"="&amp;$B6,cp_cmd!$I:$I,"="&amp;AY$1,cp_cmd!$J:$J,"=500g")</f>
        <v>0</v>
      </c>
      <c r="AZ6" s="43" t="n">
        <f aca="false">SUMIFS(cp_cmd!$G:$G,cp_cmd!$D:$D,"="&amp;$B6,cp_cmd!$I:$I,"="&amp;AY$1,cp_cmd!$J:$J,"=1000g")</f>
        <v>0</v>
      </c>
      <c r="BA6" s="46" t="n">
        <f aca="false">SUMIFS(cp_cmd!$G:$G,cp_cmd!$D:$D,"="&amp;$B6,cp_cmd!$I:$I,"="&amp;BA$1,cp_cmd!$J:$J,"=2000g")</f>
        <v>0</v>
      </c>
      <c r="BB6" s="47" t="n">
        <f aca="false">SUMIFS(cp_cmd!$G:$G,cp_cmd!$D:$D,"="&amp;$B6,cp_cmd!$I:$I,"="&amp;BB$1,cp_cmd!$J:$J,"=500g")</f>
        <v>0</v>
      </c>
      <c r="BC6" s="42" t="n">
        <f aca="false">SUMIFS(cp_cmd!$G:$G,cp_cmd!$D:$D,"="&amp;$B6,cp_cmd!$I:$I,"="&amp;BC$1,cp_cmd!$J:$J,"=500g")</f>
        <v>0</v>
      </c>
      <c r="BD6" s="43" t="n">
        <f aca="false">SUMIFS(cp_cmd!$G:$G,cp_cmd!$D:$D,"="&amp;$B6,cp_cmd!$I:$I,"="&amp;BD$1,cp_cmd!$J:$J,"=350g")</f>
        <v>0</v>
      </c>
      <c r="BE6" s="43" t="n">
        <f aca="false">SUMIFS(cp_cmd!$G:$G,cp_cmd!$D:$D,"="&amp;$B6,cp_cmd!$I:$I,"="&amp;BE$1,cp_cmd!$J:$J,"=350g")</f>
        <v>0</v>
      </c>
      <c r="BF6" s="43" t="n">
        <f aca="false">SUMIFS(cp_cmd!$G:$G,cp_cmd!$D:$D,"="&amp;$B6,cp_cmd!$I:$I,"="&amp;BF$1,cp_cmd!$J:$J,"=350g")</f>
        <v>0</v>
      </c>
      <c r="BG6" s="42" t="n">
        <f aca="false">SUMIFS(cp_cmd!$G:$G,cp_cmd!$D:$D,"="&amp;$B6,cp_cmd!$I:$I,"="&amp;BG$1,cp_cmd!$J:$J,"=500g")</f>
        <v>0</v>
      </c>
      <c r="BH6" s="42" t="n">
        <f aca="false">SUMIFS(cp_cmd!$G:$G,cp_cmd!$D:$D,"="&amp;$B6,cp_cmd!$I:$I,"="&amp;BH$1,cp_cmd!$J:$J,"=500g")</f>
        <v>0</v>
      </c>
      <c r="BI6" s="43" t="n">
        <f aca="false">SUMIFS(cp_cmd!$G:$G,cp_cmd!$D:$D,"="&amp;$B6,cp_cmd!$I:$I,"="&amp;BI$1,cp_cmd!$J:$J,"=120g")</f>
        <v>0</v>
      </c>
      <c r="BJ6" s="43" t="n">
        <f aca="false">SUMIFS(cp_cmd!$G:$G,cp_cmd!$D:$D,"="&amp;$B6,cp_cmd!$I:$I,"="&amp;BJ$1,cp_cmd!$J:$J,"=120g")</f>
        <v>0</v>
      </c>
      <c r="BK6" s="43" t="n">
        <f aca="false">SUMIFS(cp_cmd!$G:$G,cp_cmd!$D:$D,"="&amp;$B6,cp_cmd!$I:$I,"="&amp;BK$1,cp_cmd!$J:$J,"=260g")</f>
        <v>0</v>
      </c>
      <c r="BL6" s="42" t="n">
        <f aca="false">SUMIFS(cp_cmd!$G:$G,cp_cmd!$D:$D,"="&amp;$B6,cp_cmd!$I:$I,"="&amp;BL$1,cp_cmd!$J:$J,"=500g")</f>
        <v>0</v>
      </c>
      <c r="BM6" s="43" t="n">
        <f aca="false">SUM(D6:BL6)</f>
        <v>0</v>
      </c>
      <c r="BN6" s="52"/>
      <c r="BO6" s="53"/>
      <c r="BQ6" s="3" t="n">
        <f aca="false">SUMPRODUCT(D6:BJ6,D$46:BJ$46)*(1-BP6/100)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2" t="n">
        <f aca="false">SUMIFS(cp_cmd!$G:$G,cp_cmd!$D:$D,"="&amp;$B7,cp_cmd!$I:$I,"="&amp;J$1,cp_cmd!$J:$J,"=250g")</f>
        <v>0</v>
      </c>
      <c r="K7" s="42" t="n">
        <f aca="false">SUMIFS(cp_cmd!$G:$G,cp_cmd!$D:$D,"="&amp;$B7,cp_cmd!$I:$I,"="&amp;K$1,cp_cmd!$J:$J,"=250g")</f>
        <v>0</v>
      </c>
      <c r="L7" s="43" t="n">
        <f aca="false">SUMIFS(cp_cmd!$G:$G,cp_cmd!$D:$D,"="&amp;$B7,cp_cmd!$I:$I,"="&amp;L$1,cp_cmd!$J:$J,"=500g")</f>
        <v>0</v>
      </c>
      <c r="M7" s="43" t="n">
        <f aca="false">SUMIFS(cp_cmd!$G:$G,cp_cmd!$D:$D,"="&amp;$B7,cp_cmd!$I:$I,"="&amp;L$1,cp_cmd!$J:$J,"=1000g")</f>
        <v>0</v>
      </c>
      <c r="N7" s="43" t="n">
        <f aca="false">SUMIFS(cp_cmd!$G:$G,cp_cmd!$D:$D,"="&amp;$B7,cp_cmd!$I:$I,"="&amp;L$1,cp_cmd!$J:$J,"=3000g")</f>
        <v>0</v>
      </c>
      <c r="O7" s="43" t="n">
        <f aca="false">SUMIFS(cp_cmd!$G:$G,cp_cmd!$D:$D,"="&amp;$B7,cp_cmd!$I:$I,"="&amp;O$1,cp_cmd!$J:$J,"=500g")</f>
        <v>0</v>
      </c>
      <c r="P7" s="43"/>
      <c r="Q7" s="44"/>
      <c r="R7" s="43" t="n">
        <f aca="false">SUMIFS(cp_cmd!$G:$G,cp_cmd!$D:$D,"="&amp;$B7,cp_cmd!$I:$I,"="&amp;R$1,cp_cmd!$J:$J,"=500g")</f>
        <v>0</v>
      </c>
      <c r="S7" s="43" t="n">
        <f aca="false">SUMIFS(cp_cmd!$G:$G,cp_cmd!$D:$D,"="&amp;$B7,cp_cmd!$I:$I,"="&amp;R$1,cp_cmd!$J:$J,"=1000g")</f>
        <v>0</v>
      </c>
      <c r="T7" s="42" t="n">
        <f aca="false">SUMIFS(cp_cmd!$G:$G,cp_cmd!$D:$D,"="&amp;$B7,cp_cmd!$I:$I,"="&amp;T$1,cp_cmd!$J:$J,"=500g")</f>
        <v>0</v>
      </c>
      <c r="U7" s="44"/>
      <c r="V7" s="43" t="n">
        <f aca="false">SUMIFS(cp_cmd!$G:$G,cp_cmd!$D:$D,"="&amp;$B7,cp_cmd!$I:$I,"="&amp;V$1,cp_cmd!$J:$J,"=500g")</f>
        <v>0</v>
      </c>
      <c r="W7" s="43" t="n">
        <f aca="false">SUMIFS(cp_cmd!$G:$G,cp_cmd!$D:$D,"="&amp;$B7,cp_cmd!$I:$I,"="&amp;V$1,cp_cmd!$J:$J,"=1000g")</f>
        <v>0</v>
      </c>
      <c r="X7" s="43" t="n">
        <f aca="false">SUMIFS(cp_cmd!$G:$G,cp_cmd!$D:$D,"="&amp;$B7,cp_cmd!$I:$I,"="&amp;V$1,cp_cmd!$J:$J,"=2000g")</f>
        <v>0</v>
      </c>
      <c r="Y7" s="44"/>
      <c r="Z7" s="45" t="n">
        <f aca="false">SUMIFS(cp_cmd!$G:$G,cp_cmd!$D:$D,"="&amp;$B7,cp_cmd!$I:$I,"="&amp;Z$1,cp_cmd!$J:$J,"=500g")</f>
        <v>0</v>
      </c>
      <c r="AA7" s="45" t="n">
        <f aca="false">SUMIFS(cp_cmd!$G:$G,cp_cmd!$D:$D,"="&amp;$B7,cp_cmd!$I:$I,"="&amp;Z$1,cp_cmd!$J:$J,"=1000g")</f>
        <v>0</v>
      </c>
      <c r="AB7" s="45" t="n">
        <f aca="false">SUMIFS(cp_cmd!$G:$G,cp_cmd!$D:$D,"="&amp;$B7,cp_cmd!$I:$I,"="&amp;Z$1,cp_cmd!$J:$J,"=3000g")</f>
        <v>0</v>
      </c>
      <c r="AC7" s="44"/>
      <c r="AD7" s="43" t="n">
        <f aca="false">SUMIFS(cp_cmd!$G:$G,cp_cmd!$D:$D,"="&amp;$B7,cp_cmd!$I:$I,"="&amp;AD$1,cp_cmd!$J:$J,"=500g")</f>
        <v>0</v>
      </c>
      <c r="AE7" s="43" t="n">
        <f aca="false">SUMIFS(cp_cmd!$G:$G,cp_cmd!$D:$D,"="&amp;$B7,cp_cmd!$I:$I,"="&amp;AD$1,cp_cmd!$J:$J,"=1000g")</f>
        <v>0</v>
      </c>
      <c r="AF7" s="44"/>
      <c r="AG7" s="44"/>
      <c r="AH7" s="44"/>
      <c r="AI7" s="44"/>
      <c r="AJ7" s="43" t="n">
        <f aca="false">SUMIFS(cp_cmd!$G:$G,cp_cmd!$D:$D,"="&amp;$B7,cp_cmd!$I:$I,"="&amp;AJ$1,cp_cmd!$J:$J,"=500g")</f>
        <v>0</v>
      </c>
      <c r="AK7" s="43" t="n">
        <f aca="false">SUMIFS(cp_cmd!$G:$G,cp_cmd!$D:$D,"="&amp;$B7,cp_cmd!$I:$I,"="&amp;AJ$1,cp_cmd!$J:$J,"=1000g")</f>
        <v>0</v>
      </c>
      <c r="AL7" s="46"/>
      <c r="AM7" s="47" t="n">
        <f aca="false">SUMIFS(cp_cmd!$G:$G,cp_cmd!$D:$D,"="&amp;$B7,cp_cmd!$I:$I,"="&amp;AM$1,cp_cmd!$J:$J,"=500g")</f>
        <v>0</v>
      </c>
      <c r="AN7" s="44"/>
      <c r="AO7" s="44" t="n">
        <f aca="false">SUMIFS(cp_cmd!$G:$G,cp_cmd!$D:$D,"="&amp;$B7,cp_cmd!$I:$I,"="&amp;AO$1,cp_cmd!$J:$J,"=500g")</f>
        <v>0</v>
      </c>
      <c r="AP7" s="44"/>
      <c r="AQ7" s="44"/>
      <c r="AR7" s="44"/>
      <c r="AS7" s="44"/>
      <c r="AT7" s="44"/>
      <c r="AU7" s="44"/>
      <c r="AV7" s="44"/>
      <c r="AW7" s="44"/>
      <c r="AX7" s="43" t="n">
        <f aca="false">SUMIFS(cp_cmd!$G:$G,cp_cmd!$D:$D,"="&amp;$B7,cp_cmd!$I:$I,"="&amp;AX$1,cp_cmd!$J:$J,"=500g")</f>
        <v>0</v>
      </c>
      <c r="AY7" s="43" t="n">
        <f aca="false">SUMIFS(cp_cmd!$G:$G,cp_cmd!$D:$D,"="&amp;$B7,cp_cmd!$I:$I,"="&amp;AY$1,cp_cmd!$J:$J,"=500g")</f>
        <v>0</v>
      </c>
      <c r="AZ7" s="43" t="n">
        <f aca="false">SUMIFS(cp_cmd!$G:$G,cp_cmd!$D:$D,"="&amp;$B7,cp_cmd!$I:$I,"="&amp;AY$1,cp_cmd!$J:$J,"=1000g")</f>
        <v>0</v>
      </c>
      <c r="BA7" s="46" t="n">
        <f aca="false">SUMIFS(cp_cmd!$G:$G,cp_cmd!$D:$D,"="&amp;$B7,cp_cmd!$I:$I,"="&amp;BA$1,cp_cmd!$J:$J,"=2000g")</f>
        <v>0</v>
      </c>
      <c r="BB7" s="47" t="n">
        <f aca="false">SUMIFS(cp_cmd!$G:$G,cp_cmd!$D:$D,"="&amp;$B7,cp_cmd!$I:$I,"="&amp;BB$1,cp_cmd!$J:$J,"=500g")</f>
        <v>0</v>
      </c>
      <c r="BC7" s="42" t="n">
        <f aca="false">SUMIFS(cp_cmd!$G:$G,cp_cmd!$D:$D,"="&amp;$B7,cp_cmd!$I:$I,"="&amp;BC$1,cp_cmd!$J:$J,"=500g")</f>
        <v>0</v>
      </c>
      <c r="BD7" s="43" t="n">
        <f aca="false">SUMIFS(cp_cmd!$G:$G,cp_cmd!$D:$D,"="&amp;$B7,cp_cmd!$I:$I,"="&amp;BD$1,cp_cmd!$J:$J,"=350g")</f>
        <v>0</v>
      </c>
      <c r="BE7" s="43" t="n">
        <f aca="false">SUMIFS(cp_cmd!$G:$G,cp_cmd!$D:$D,"="&amp;$B7,cp_cmd!$I:$I,"="&amp;BE$1,cp_cmd!$J:$J,"=350g")</f>
        <v>0</v>
      </c>
      <c r="BF7" s="43" t="n">
        <f aca="false">SUMIFS(cp_cmd!$G:$G,cp_cmd!$D:$D,"="&amp;$B7,cp_cmd!$I:$I,"="&amp;BF$1,cp_cmd!$J:$J,"=350g")</f>
        <v>0</v>
      </c>
      <c r="BG7" s="42" t="n">
        <f aca="false">SUMIFS(cp_cmd!$G:$G,cp_cmd!$D:$D,"="&amp;$B7,cp_cmd!$I:$I,"="&amp;BG$1,cp_cmd!$J:$J,"=500g")</f>
        <v>0</v>
      </c>
      <c r="BH7" s="42" t="n">
        <f aca="false">SUMIFS(cp_cmd!$G:$G,cp_cmd!$D:$D,"="&amp;$B7,cp_cmd!$I:$I,"="&amp;BH$1,cp_cmd!$J:$J,"=500g")</f>
        <v>0</v>
      </c>
      <c r="BI7" s="43" t="n">
        <f aca="false">SUMIFS(cp_cmd!$G:$G,cp_cmd!$D:$D,"="&amp;$B7,cp_cmd!$I:$I,"="&amp;BI$1,cp_cmd!$J:$J,"=120g")</f>
        <v>0</v>
      </c>
      <c r="BJ7" s="43" t="n">
        <f aca="false">SUMIFS(cp_cmd!$G:$G,cp_cmd!$D:$D,"="&amp;$B7,cp_cmd!$I:$I,"="&amp;BJ$1,cp_cmd!$J:$J,"=120g")</f>
        <v>0</v>
      </c>
      <c r="BK7" s="43" t="n">
        <f aca="false">SUMIFS(cp_cmd!$G:$G,cp_cmd!$D:$D,"="&amp;$B7,cp_cmd!$I:$I,"="&amp;BK$1,cp_cmd!$J:$J,"=260g")</f>
        <v>0</v>
      </c>
      <c r="BL7" s="42" t="n">
        <f aca="false">SUMIFS(cp_cmd!$G:$G,cp_cmd!$D:$D,"="&amp;$B7,cp_cmd!$I:$I,"="&amp;BL$1,cp_cmd!$J:$J,"=500g")</f>
        <v>0</v>
      </c>
      <c r="BM7" s="43" t="n">
        <f aca="false">SUM(D7:BL7)</f>
        <v>0</v>
      </c>
      <c r="BN7" s="50"/>
      <c r="BQ7" s="3" t="n">
        <f aca="false">SUMPRODUCT(D7:BJ7,D$46:BJ$46)*(1-BP7/100)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2" t="n">
        <f aca="false">SUMIFS(cp_cmd!$G:$G,cp_cmd!$D:$D,"="&amp;$B8,cp_cmd!$I:$I,"="&amp;J$1,cp_cmd!$J:$J,"=250g")</f>
        <v>0</v>
      </c>
      <c r="K8" s="42" t="n">
        <f aca="false">SUMIFS(cp_cmd!$G:$G,cp_cmd!$D:$D,"="&amp;$B8,cp_cmd!$I:$I,"="&amp;K$1,cp_cmd!$J:$J,"=250g")</f>
        <v>0</v>
      </c>
      <c r="L8" s="43" t="n">
        <f aca="false">SUMIFS(cp_cmd!$G:$G,cp_cmd!$D:$D,"="&amp;$B8,cp_cmd!$I:$I,"="&amp;L$1,cp_cmd!$J:$J,"=500g")</f>
        <v>0</v>
      </c>
      <c r="M8" s="43" t="n">
        <f aca="false">SUMIFS(cp_cmd!$G:$G,cp_cmd!$D:$D,"="&amp;$B8,cp_cmd!$I:$I,"="&amp;L$1,cp_cmd!$J:$J,"=1000g")</f>
        <v>0</v>
      </c>
      <c r="N8" s="43" t="n">
        <f aca="false">SUMIFS(cp_cmd!$G:$G,cp_cmd!$D:$D,"="&amp;$B8,cp_cmd!$I:$I,"="&amp;L$1,cp_cmd!$J:$J,"=3000g")</f>
        <v>0</v>
      </c>
      <c r="O8" s="43" t="n">
        <f aca="false">SUMIFS(cp_cmd!$G:$G,cp_cmd!$D:$D,"="&amp;$B8,cp_cmd!$I:$I,"="&amp;O$1,cp_cmd!$J:$J,"=500g")</f>
        <v>0</v>
      </c>
      <c r="P8" s="43"/>
      <c r="Q8" s="44"/>
      <c r="R8" s="43" t="n">
        <f aca="false">SUMIFS(cp_cmd!$G:$G,cp_cmd!$D:$D,"="&amp;$B8,cp_cmd!$I:$I,"="&amp;R$1,cp_cmd!$J:$J,"=500g")</f>
        <v>0</v>
      </c>
      <c r="S8" s="43" t="n">
        <f aca="false">SUMIFS(cp_cmd!$G:$G,cp_cmd!$D:$D,"="&amp;$B8,cp_cmd!$I:$I,"="&amp;R$1,cp_cmd!$J:$J,"=1000g")</f>
        <v>0</v>
      </c>
      <c r="T8" s="42" t="n">
        <f aca="false">SUMIFS(cp_cmd!$G:$G,cp_cmd!$D:$D,"="&amp;$B8,cp_cmd!$I:$I,"="&amp;T$1,cp_cmd!$J:$J,"=500g")</f>
        <v>0</v>
      </c>
      <c r="U8" s="44"/>
      <c r="V8" s="43" t="n">
        <f aca="false">SUMIFS(cp_cmd!$G:$G,cp_cmd!$D:$D,"="&amp;$B8,cp_cmd!$I:$I,"="&amp;V$1,cp_cmd!$J:$J,"=500g")</f>
        <v>0</v>
      </c>
      <c r="W8" s="43" t="n">
        <f aca="false">SUMIFS(cp_cmd!$G:$G,cp_cmd!$D:$D,"="&amp;$B8,cp_cmd!$I:$I,"="&amp;V$1,cp_cmd!$J:$J,"=1000g")</f>
        <v>0</v>
      </c>
      <c r="X8" s="43" t="n">
        <f aca="false">SUMIFS(cp_cmd!$G:$G,cp_cmd!$D:$D,"="&amp;$B8,cp_cmd!$I:$I,"="&amp;V$1,cp_cmd!$J:$J,"=2000g")</f>
        <v>0</v>
      </c>
      <c r="Y8" s="44"/>
      <c r="Z8" s="45" t="n">
        <f aca="false">SUMIFS(cp_cmd!$G:$G,cp_cmd!$D:$D,"="&amp;$B8,cp_cmd!$I:$I,"="&amp;Z$1,cp_cmd!$J:$J,"=500g")</f>
        <v>0</v>
      </c>
      <c r="AA8" s="45" t="n">
        <f aca="false">SUMIFS(cp_cmd!$G:$G,cp_cmd!$D:$D,"="&amp;$B8,cp_cmd!$I:$I,"="&amp;Z$1,cp_cmd!$J:$J,"=1000g")</f>
        <v>0</v>
      </c>
      <c r="AB8" s="45" t="n">
        <f aca="false">SUMIFS(cp_cmd!$G:$G,cp_cmd!$D:$D,"="&amp;$B8,cp_cmd!$I:$I,"="&amp;Z$1,cp_cmd!$J:$J,"=3000g")</f>
        <v>0</v>
      </c>
      <c r="AC8" s="44"/>
      <c r="AD8" s="43" t="n">
        <f aca="false">SUMIFS(cp_cmd!$G:$G,cp_cmd!$D:$D,"="&amp;$B8,cp_cmd!$I:$I,"="&amp;AD$1,cp_cmd!$J:$J,"=500g")</f>
        <v>0</v>
      </c>
      <c r="AE8" s="43" t="n">
        <f aca="false">SUMIFS(cp_cmd!$G:$G,cp_cmd!$D:$D,"="&amp;$B8,cp_cmd!$I:$I,"="&amp;AD$1,cp_cmd!$J:$J,"=1000g")</f>
        <v>0</v>
      </c>
      <c r="AF8" s="44"/>
      <c r="AG8" s="44"/>
      <c r="AH8" s="44"/>
      <c r="AI8" s="44"/>
      <c r="AJ8" s="43" t="n">
        <f aca="false">SUMIFS(cp_cmd!$G:$G,cp_cmd!$D:$D,"="&amp;$B8,cp_cmd!$I:$I,"="&amp;AJ$1,cp_cmd!$J:$J,"=500g")</f>
        <v>0</v>
      </c>
      <c r="AK8" s="43" t="n">
        <f aca="false">SUMIFS(cp_cmd!$G:$G,cp_cmd!$D:$D,"="&amp;$B8,cp_cmd!$I:$I,"="&amp;AJ$1,cp_cmd!$J:$J,"=1000g")</f>
        <v>0</v>
      </c>
      <c r="AL8" s="46"/>
      <c r="AM8" s="47" t="n">
        <f aca="false">SUMIFS(cp_cmd!$G:$G,cp_cmd!$D:$D,"="&amp;$B8,cp_cmd!$I:$I,"="&amp;AM$1,cp_cmd!$J:$J,"=500g")</f>
        <v>0</v>
      </c>
      <c r="AN8" s="44"/>
      <c r="AO8" s="44" t="n">
        <f aca="false">SUMIFS(cp_cmd!$G:$G,cp_cmd!$D:$D,"="&amp;$B8,cp_cmd!$I:$I,"="&amp;AO$1,cp_cmd!$J:$J,"=500g")</f>
        <v>0</v>
      </c>
      <c r="AP8" s="44"/>
      <c r="AQ8" s="44"/>
      <c r="AR8" s="44"/>
      <c r="AS8" s="44"/>
      <c r="AT8" s="44"/>
      <c r="AU8" s="44"/>
      <c r="AV8" s="44"/>
      <c r="AW8" s="44"/>
      <c r="AX8" s="43" t="n">
        <f aca="false">SUMIFS(cp_cmd!$G:$G,cp_cmd!$D:$D,"="&amp;$B8,cp_cmd!$I:$I,"="&amp;AX$1,cp_cmd!$J:$J,"=500g")</f>
        <v>0</v>
      </c>
      <c r="AY8" s="43" t="n">
        <f aca="false">SUMIFS(cp_cmd!$G:$G,cp_cmd!$D:$D,"="&amp;$B8,cp_cmd!$I:$I,"="&amp;AY$1,cp_cmd!$J:$J,"=500g")</f>
        <v>0</v>
      </c>
      <c r="AZ8" s="43" t="n">
        <f aca="false">SUMIFS(cp_cmd!$G:$G,cp_cmd!$D:$D,"="&amp;$B8,cp_cmd!$I:$I,"="&amp;AY$1,cp_cmd!$J:$J,"=1000g")</f>
        <v>0</v>
      </c>
      <c r="BA8" s="46" t="n">
        <f aca="false">SUMIFS(cp_cmd!$G:$G,cp_cmd!$D:$D,"="&amp;$B8,cp_cmd!$I:$I,"="&amp;BA$1,cp_cmd!$J:$J,"=2000g")</f>
        <v>0</v>
      </c>
      <c r="BB8" s="47" t="n">
        <f aca="false">SUMIFS(cp_cmd!$G:$G,cp_cmd!$D:$D,"="&amp;$B8,cp_cmd!$I:$I,"="&amp;BB$1,cp_cmd!$J:$J,"=500g")</f>
        <v>0</v>
      </c>
      <c r="BC8" s="42" t="n">
        <f aca="false">SUMIFS(cp_cmd!$G:$G,cp_cmd!$D:$D,"="&amp;$B8,cp_cmd!$I:$I,"="&amp;BC$1,cp_cmd!$J:$J,"=500g")</f>
        <v>0</v>
      </c>
      <c r="BD8" s="43" t="n">
        <f aca="false">SUMIFS(cp_cmd!$G:$G,cp_cmd!$D:$D,"="&amp;$B8,cp_cmd!$I:$I,"="&amp;BD$1,cp_cmd!$J:$J,"=350g")</f>
        <v>0</v>
      </c>
      <c r="BE8" s="43" t="n">
        <f aca="false">SUMIFS(cp_cmd!$G:$G,cp_cmd!$D:$D,"="&amp;$B8,cp_cmd!$I:$I,"="&amp;BE$1,cp_cmd!$J:$J,"=350g")</f>
        <v>0</v>
      </c>
      <c r="BF8" s="43" t="n">
        <f aca="false">SUMIFS(cp_cmd!$G:$G,cp_cmd!$D:$D,"="&amp;$B8,cp_cmd!$I:$I,"="&amp;BF$1,cp_cmd!$J:$J,"=350g")</f>
        <v>0</v>
      </c>
      <c r="BG8" s="42" t="n">
        <f aca="false">SUMIFS(cp_cmd!$G:$G,cp_cmd!$D:$D,"="&amp;$B8,cp_cmd!$I:$I,"="&amp;BG$1,cp_cmd!$J:$J,"=500g")</f>
        <v>0</v>
      </c>
      <c r="BH8" s="42" t="n">
        <f aca="false">SUMIFS(cp_cmd!$G:$G,cp_cmd!$D:$D,"="&amp;$B8,cp_cmd!$I:$I,"="&amp;BH$1,cp_cmd!$J:$J,"=500g")</f>
        <v>0</v>
      </c>
      <c r="BI8" s="43" t="n">
        <f aca="false">SUMIFS(cp_cmd!$G:$G,cp_cmd!$D:$D,"="&amp;$B8,cp_cmd!$I:$I,"="&amp;BI$1,cp_cmd!$J:$J,"=120g")</f>
        <v>0</v>
      </c>
      <c r="BJ8" s="43" t="n">
        <f aca="false">SUMIFS(cp_cmd!$G:$G,cp_cmd!$D:$D,"="&amp;$B8,cp_cmd!$I:$I,"="&amp;BJ$1,cp_cmd!$J:$J,"=120g")</f>
        <v>0</v>
      </c>
      <c r="BK8" s="43" t="n">
        <f aca="false">SUMIFS(cp_cmd!$G:$G,cp_cmd!$D:$D,"="&amp;$B8,cp_cmd!$I:$I,"="&amp;BK$1,cp_cmd!$J:$J,"=260g")</f>
        <v>0</v>
      </c>
      <c r="BL8" s="42" t="n">
        <f aca="false">SUMIFS(cp_cmd!$G:$G,cp_cmd!$D:$D,"="&amp;$B8,cp_cmd!$I:$I,"="&amp;BL$1,cp_cmd!$J:$J,"=500g")</f>
        <v>0</v>
      </c>
      <c r="BM8" s="43" t="n">
        <f aca="false">SUM(D8:BL8)</f>
        <v>0</v>
      </c>
      <c r="BN8" s="50"/>
      <c r="BQ8" s="3" t="n">
        <f aca="false">SUMPRODUCT(D8:BJ8,D$46:BJ$46)*(1-BP8/100)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2" t="n">
        <f aca="false">SUMIFS(cp_cmd!$G:$G,cp_cmd!$D:$D,"="&amp;$B9,cp_cmd!$I:$I,"="&amp;J$1,cp_cmd!$J:$J,"=250g")</f>
        <v>0</v>
      </c>
      <c r="K9" s="42" t="n">
        <f aca="false">SUMIFS(cp_cmd!$G:$G,cp_cmd!$D:$D,"="&amp;$B9,cp_cmd!$I:$I,"="&amp;K$1,cp_cmd!$J:$J,"=250g")</f>
        <v>0</v>
      </c>
      <c r="L9" s="43" t="n">
        <f aca="false">SUMIFS(cp_cmd!$G:$G,cp_cmd!$D:$D,"="&amp;$B9,cp_cmd!$I:$I,"="&amp;L$1,cp_cmd!$J:$J,"=500g")</f>
        <v>0</v>
      </c>
      <c r="M9" s="43" t="n">
        <f aca="false">SUMIFS(cp_cmd!$G:$G,cp_cmd!$D:$D,"="&amp;$B9,cp_cmd!$I:$I,"="&amp;L$1,cp_cmd!$J:$J,"=1000g")</f>
        <v>0</v>
      </c>
      <c r="N9" s="43" t="n">
        <f aca="false">SUMIFS(cp_cmd!$G:$G,cp_cmd!$D:$D,"="&amp;$B9,cp_cmd!$I:$I,"="&amp;L$1,cp_cmd!$J:$J,"=3000g")</f>
        <v>0</v>
      </c>
      <c r="O9" s="43" t="n">
        <f aca="false">SUMIFS(cp_cmd!$G:$G,cp_cmd!$D:$D,"="&amp;$B9,cp_cmd!$I:$I,"="&amp;O$1,cp_cmd!$J:$J,"=500g")</f>
        <v>0</v>
      </c>
      <c r="P9" s="43"/>
      <c r="Q9" s="44"/>
      <c r="R9" s="43" t="n">
        <f aca="false">SUMIFS(cp_cmd!$G:$G,cp_cmd!$D:$D,"="&amp;$B9,cp_cmd!$I:$I,"="&amp;R$1,cp_cmd!$J:$J,"=500g")</f>
        <v>0</v>
      </c>
      <c r="S9" s="43" t="n">
        <f aca="false">SUMIFS(cp_cmd!$G:$G,cp_cmd!$D:$D,"="&amp;$B9,cp_cmd!$I:$I,"="&amp;R$1,cp_cmd!$J:$J,"=1000g")</f>
        <v>0</v>
      </c>
      <c r="T9" s="42" t="n">
        <f aca="false">SUMIFS(cp_cmd!$G:$G,cp_cmd!$D:$D,"="&amp;$B9,cp_cmd!$I:$I,"="&amp;T$1,cp_cmd!$J:$J,"=500g")</f>
        <v>0</v>
      </c>
      <c r="U9" s="44"/>
      <c r="V9" s="43" t="n">
        <f aca="false">SUMIFS(cp_cmd!$G:$G,cp_cmd!$D:$D,"="&amp;$B9,cp_cmd!$I:$I,"="&amp;V$1,cp_cmd!$J:$J,"=500g")</f>
        <v>0</v>
      </c>
      <c r="W9" s="43" t="n">
        <f aca="false">SUMIFS(cp_cmd!$G:$G,cp_cmd!$D:$D,"="&amp;$B9,cp_cmd!$I:$I,"="&amp;V$1,cp_cmd!$J:$J,"=1000g")</f>
        <v>0</v>
      </c>
      <c r="X9" s="43" t="n">
        <f aca="false">SUMIFS(cp_cmd!$G:$G,cp_cmd!$D:$D,"="&amp;$B9,cp_cmd!$I:$I,"="&amp;V$1,cp_cmd!$J:$J,"=2000g")</f>
        <v>0</v>
      </c>
      <c r="Y9" s="44"/>
      <c r="Z9" s="45" t="n">
        <f aca="false">SUMIFS(cp_cmd!$G:$G,cp_cmd!$D:$D,"="&amp;$B9,cp_cmd!$I:$I,"="&amp;Z$1,cp_cmd!$J:$J,"=500g")</f>
        <v>0</v>
      </c>
      <c r="AA9" s="45" t="n">
        <f aca="false">SUMIFS(cp_cmd!$G:$G,cp_cmd!$D:$D,"="&amp;$B9,cp_cmd!$I:$I,"="&amp;Z$1,cp_cmd!$J:$J,"=1000g")</f>
        <v>0</v>
      </c>
      <c r="AB9" s="45" t="n">
        <f aca="false">SUMIFS(cp_cmd!$G:$G,cp_cmd!$D:$D,"="&amp;$B9,cp_cmd!$I:$I,"="&amp;Z$1,cp_cmd!$J:$J,"=3000g")</f>
        <v>0</v>
      </c>
      <c r="AC9" s="44"/>
      <c r="AD9" s="43" t="n">
        <f aca="false">SUMIFS(cp_cmd!$G:$G,cp_cmd!$D:$D,"="&amp;$B9,cp_cmd!$I:$I,"="&amp;AD$1,cp_cmd!$J:$J,"=500g")</f>
        <v>0</v>
      </c>
      <c r="AE9" s="43" t="n">
        <f aca="false">SUMIFS(cp_cmd!$G:$G,cp_cmd!$D:$D,"="&amp;$B9,cp_cmd!$I:$I,"="&amp;AD$1,cp_cmd!$J:$J,"=1000g")</f>
        <v>0</v>
      </c>
      <c r="AF9" s="44"/>
      <c r="AG9" s="44"/>
      <c r="AH9" s="44"/>
      <c r="AI9" s="44"/>
      <c r="AJ9" s="43" t="n">
        <f aca="false">SUMIFS(cp_cmd!$G:$G,cp_cmd!$D:$D,"="&amp;$B9,cp_cmd!$I:$I,"="&amp;AJ$1,cp_cmd!$J:$J,"=500g")</f>
        <v>0</v>
      </c>
      <c r="AK9" s="43" t="n">
        <f aca="false">SUMIFS(cp_cmd!$G:$G,cp_cmd!$D:$D,"="&amp;$B9,cp_cmd!$I:$I,"="&amp;AJ$1,cp_cmd!$J:$J,"=1000g")</f>
        <v>0</v>
      </c>
      <c r="AL9" s="46"/>
      <c r="AM9" s="47" t="n">
        <f aca="false">SUMIFS(cp_cmd!$G:$G,cp_cmd!$D:$D,"="&amp;$B9,cp_cmd!$I:$I,"="&amp;AM$1,cp_cmd!$J:$J,"=500g")</f>
        <v>0</v>
      </c>
      <c r="AN9" s="44"/>
      <c r="AO9" s="44" t="n">
        <f aca="false">SUMIFS(cp_cmd!$G:$G,cp_cmd!$D:$D,"="&amp;$B9,cp_cmd!$I:$I,"="&amp;AO$1,cp_cmd!$J:$J,"=500g")</f>
        <v>0</v>
      </c>
      <c r="AP9" s="44"/>
      <c r="AQ9" s="44"/>
      <c r="AR9" s="44"/>
      <c r="AS9" s="44"/>
      <c r="AT9" s="44"/>
      <c r="AU9" s="44"/>
      <c r="AV9" s="44"/>
      <c r="AW9" s="44"/>
      <c r="AX9" s="43" t="n">
        <f aca="false">SUMIFS(cp_cmd!$G:$G,cp_cmd!$D:$D,"="&amp;$B9,cp_cmd!$I:$I,"="&amp;AX$1,cp_cmd!$J:$J,"=500g")</f>
        <v>0</v>
      </c>
      <c r="AY9" s="43" t="n">
        <f aca="false">SUMIFS(cp_cmd!$G:$G,cp_cmd!$D:$D,"="&amp;$B9,cp_cmd!$I:$I,"="&amp;AY$1,cp_cmd!$J:$J,"=500g")</f>
        <v>0</v>
      </c>
      <c r="AZ9" s="43" t="n">
        <f aca="false">SUMIFS(cp_cmd!$G:$G,cp_cmd!$D:$D,"="&amp;$B9,cp_cmd!$I:$I,"="&amp;AY$1,cp_cmd!$J:$J,"=1000g")</f>
        <v>0</v>
      </c>
      <c r="BA9" s="46" t="n">
        <f aca="false">SUMIFS(cp_cmd!$G:$G,cp_cmd!$D:$D,"="&amp;$B9,cp_cmd!$I:$I,"="&amp;BA$1,cp_cmd!$J:$J,"=2000g")</f>
        <v>0</v>
      </c>
      <c r="BB9" s="47" t="n">
        <f aca="false">SUMIFS(cp_cmd!$G:$G,cp_cmd!$D:$D,"="&amp;$B9,cp_cmd!$I:$I,"="&amp;BB$1,cp_cmd!$J:$J,"=500g")</f>
        <v>0</v>
      </c>
      <c r="BC9" s="42" t="n">
        <f aca="false">SUMIFS(cp_cmd!$G:$G,cp_cmd!$D:$D,"="&amp;$B9,cp_cmd!$I:$I,"="&amp;BC$1,cp_cmd!$J:$J,"=500g")</f>
        <v>0</v>
      </c>
      <c r="BD9" s="43" t="n">
        <f aca="false">SUMIFS(cp_cmd!$G:$G,cp_cmd!$D:$D,"="&amp;$B9,cp_cmd!$I:$I,"="&amp;BD$1,cp_cmd!$J:$J,"=350g")</f>
        <v>0</v>
      </c>
      <c r="BE9" s="43" t="n">
        <f aca="false">SUMIFS(cp_cmd!$G:$G,cp_cmd!$D:$D,"="&amp;$B9,cp_cmd!$I:$I,"="&amp;BE$1,cp_cmd!$J:$J,"=350g")</f>
        <v>0</v>
      </c>
      <c r="BF9" s="43" t="n">
        <f aca="false">SUMIFS(cp_cmd!$G:$G,cp_cmd!$D:$D,"="&amp;$B9,cp_cmd!$I:$I,"="&amp;BF$1,cp_cmd!$J:$J,"=350g")</f>
        <v>0</v>
      </c>
      <c r="BG9" s="42" t="n">
        <f aca="false">SUMIFS(cp_cmd!$G:$G,cp_cmd!$D:$D,"="&amp;$B9,cp_cmd!$I:$I,"="&amp;BG$1,cp_cmd!$J:$J,"=500g")</f>
        <v>0</v>
      </c>
      <c r="BH9" s="42" t="n">
        <f aca="false">SUMIFS(cp_cmd!$G:$G,cp_cmd!$D:$D,"="&amp;$B9,cp_cmd!$I:$I,"="&amp;BH$1,cp_cmd!$J:$J,"=500g")</f>
        <v>0</v>
      </c>
      <c r="BI9" s="43" t="n">
        <f aca="false">SUMIFS(cp_cmd!$G:$G,cp_cmd!$D:$D,"="&amp;$B9,cp_cmd!$I:$I,"="&amp;BI$1,cp_cmd!$J:$J,"=120g")</f>
        <v>0</v>
      </c>
      <c r="BJ9" s="43" t="n">
        <f aca="false">SUMIFS(cp_cmd!$G:$G,cp_cmd!$D:$D,"="&amp;$B9,cp_cmd!$I:$I,"="&amp;BJ$1,cp_cmd!$J:$J,"=120g")</f>
        <v>0</v>
      </c>
      <c r="BK9" s="43" t="n">
        <f aca="false">SUMIFS(cp_cmd!$G:$G,cp_cmd!$D:$D,"="&amp;$B9,cp_cmd!$I:$I,"="&amp;BK$1,cp_cmd!$J:$J,"=260g")</f>
        <v>0</v>
      </c>
      <c r="BL9" s="42" t="n">
        <f aca="false">SUMIFS(cp_cmd!$G:$G,cp_cmd!$D:$D,"="&amp;$B9,cp_cmd!$I:$I,"="&amp;BL$1,cp_cmd!$J:$J,"=500g")</f>
        <v>0</v>
      </c>
      <c r="BM9" s="43" t="n">
        <f aca="false">SUM(D9:BL9)</f>
        <v>0</v>
      </c>
      <c r="BN9" s="50"/>
      <c r="BQ9" s="3" t="n">
        <f aca="false">SUMPRODUCT(D9:BJ9,D$46:BJ$46)*(1-BP9/100)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2" t="n">
        <f aca="false">SUMIFS(cp_cmd!$G:$G,cp_cmd!$D:$D,"="&amp;$B10,cp_cmd!$I:$I,"="&amp;J$1,cp_cmd!$J:$J,"=250g")</f>
        <v>0</v>
      </c>
      <c r="K10" s="42" t="n">
        <f aca="false">SUMIFS(cp_cmd!$G:$G,cp_cmd!$D:$D,"="&amp;$B10,cp_cmd!$I:$I,"="&amp;K$1,cp_cmd!$J:$J,"=250g")</f>
        <v>0</v>
      </c>
      <c r="L10" s="43" t="n">
        <f aca="false">SUMIFS(cp_cmd!$G:$G,cp_cmd!$D:$D,"="&amp;$B10,cp_cmd!$I:$I,"="&amp;L$1,cp_cmd!$J:$J,"=500g")</f>
        <v>0</v>
      </c>
      <c r="M10" s="43" t="n">
        <f aca="false">SUMIFS(cp_cmd!$G:$G,cp_cmd!$D:$D,"="&amp;$B10,cp_cmd!$I:$I,"="&amp;L$1,cp_cmd!$J:$J,"=1000g")</f>
        <v>0</v>
      </c>
      <c r="N10" s="43" t="n">
        <f aca="false">SUMIFS(cp_cmd!$G:$G,cp_cmd!$D:$D,"="&amp;$B10,cp_cmd!$I:$I,"="&amp;L$1,cp_cmd!$J:$J,"=3000g")</f>
        <v>0</v>
      </c>
      <c r="O10" s="43" t="n">
        <f aca="false">SUMIFS(cp_cmd!$G:$G,cp_cmd!$D:$D,"="&amp;$B10,cp_cmd!$I:$I,"="&amp;O$1,cp_cmd!$J:$J,"=500g")</f>
        <v>0</v>
      </c>
      <c r="P10" s="43"/>
      <c r="Q10" s="44"/>
      <c r="R10" s="43" t="n">
        <f aca="false">SUMIFS(cp_cmd!$G:$G,cp_cmd!$D:$D,"="&amp;$B10,cp_cmd!$I:$I,"="&amp;R$1,cp_cmd!$J:$J,"=500g")</f>
        <v>0</v>
      </c>
      <c r="S10" s="43" t="n">
        <f aca="false">SUMIFS(cp_cmd!$G:$G,cp_cmd!$D:$D,"="&amp;$B10,cp_cmd!$I:$I,"="&amp;R$1,cp_cmd!$J:$J,"=1000g")</f>
        <v>0</v>
      </c>
      <c r="T10" s="42" t="n">
        <f aca="false">SUMIFS(cp_cmd!$G:$G,cp_cmd!$D:$D,"="&amp;$B10,cp_cmd!$I:$I,"="&amp;T$1,cp_cmd!$J:$J,"=500g")</f>
        <v>0</v>
      </c>
      <c r="U10" s="44"/>
      <c r="V10" s="43" t="n">
        <f aca="false">SUMIFS(cp_cmd!$G:$G,cp_cmd!$D:$D,"="&amp;$B10,cp_cmd!$I:$I,"="&amp;V$1,cp_cmd!$J:$J,"=500g")</f>
        <v>0</v>
      </c>
      <c r="W10" s="43" t="n">
        <f aca="false">SUMIFS(cp_cmd!$G:$G,cp_cmd!$D:$D,"="&amp;$B10,cp_cmd!$I:$I,"="&amp;V$1,cp_cmd!$J:$J,"=1000g")</f>
        <v>0</v>
      </c>
      <c r="X10" s="43" t="n">
        <f aca="false">SUMIFS(cp_cmd!$G:$G,cp_cmd!$D:$D,"="&amp;$B10,cp_cmd!$I:$I,"="&amp;V$1,cp_cmd!$J:$J,"=2000g")</f>
        <v>0</v>
      </c>
      <c r="Y10" s="44"/>
      <c r="Z10" s="45" t="n">
        <f aca="false">SUMIFS(cp_cmd!$G:$G,cp_cmd!$D:$D,"="&amp;$B10,cp_cmd!$I:$I,"="&amp;Z$1,cp_cmd!$J:$J,"=500g")</f>
        <v>0</v>
      </c>
      <c r="AA10" s="45" t="n">
        <f aca="false">SUMIFS(cp_cmd!$G:$G,cp_cmd!$D:$D,"="&amp;$B10,cp_cmd!$I:$I,"="&amp;Z$1,cp_cmd!$J:$J,"=1000g")</f>
        <v>0</v>
      </c>
      <c r="AB10" s="45" t="n">
        <f aca="false">SUMIFS(cp_cmd!$G:$G,cp_cmd!$D:$D,"="&amp;$B10,cp_cmd!$I:$I,"="&amp;Z$1,cp_cmd!$J:$J,"=3000g")</f>
        <v>0</v>
      </c>
      <c r="AC10" s="44"/>
      <c r="AD10" s="43" t="n">
        <f aca="false">SUMIFS(cp_cmd!$G:$G,cp_cmd!$D:$D,"="&amp;$B10,cp_cmd!$I:$I,"="&amp;AD$1,cp_cmd!$J:$J,"=500g")</f>
        <v>0</v>
      </c>
      <c r="AE10" s="43" t="n">
        <f aca="false">SUMIFS(cp_cmd!$G:$G,cp_cmd!$D:$D,"="&amp;$B10,cp_cmd!$I:$I,"="&amp;AD$1,cp_cmd!$J:$J,"=1000g")</f>
        <v>0</v>
      </c>
      <c r="AF10" s="44"/>
      <c r="AG10" s="44"/>
      <c r="AH10" s="44"/>
      <c r="AI10" s="44"/>
      <c r="AJ10" s="43" t="n">
        <f aca="false">SUMIFS(cp_cmd!$G:$G,cp_cmd!$D:$D,"="&amp;$B10,cp_cmd!$I:$I,"="&amp;AJ$1,cp_cmd!$J:$J,"=500g")</f>
        <v>0</v>
      </c>
      <c r="AK10" s="43" t="n">
        <f aca="false">SUMIFS(cp_cmd!$G:$G,cp_cmd!$D:$D,"="&amp;$B10,cp_cmd!$I:$I,"="&amp;AJ$1,cp_cmd!$J:$J,"=1000g")</f>
        <v>0</v>
      </c>
      <c r="AL10" s="46"/>
      <c r="AM10" s="47" t="n">
        <f aca="false">SUMIFS(cp_cmd!$G:$G,cp_cmd!$D:$D,"="&amp;$B10,cp_cmd!$I:$I,"="&amp;AM$1,cp_cmd!$J:$J,"=500g")</f>
        <v>0</v>
      </c>
      <c r="AN10" s="44"/>
      <c r="AO10" s="44" t="n">
        <f aca="false">SUMIFS(cp_cmd!$G:$G,cp_cmd!$D:$D,"="&amp;$B10,cp_cmd!$I:$I,"="&amp;AO$1,cp_cmd!$J:$J,"=500g")</f>
        <v>0</v>
      </c>
      <c r="AP10" s="44"/>
      <c r="AQ10" s="44"/>
      <c r="AR10" s="44"/>
      <c r="AS10" s="44"/>
      <c r="AT10" s="44"/>
      <c r="AU10" s="44"/>
      <c r="AV10" s="44"/>
      <c r="AW10" s="44"/>
      <c r="AX10" s="43" t="n">
        <f aca="false">SUMIFS(cp_cmd!$G:$G,cp_cmd!$D:$D,"="&amp;$B10,cp_cmd!$I:$I,"="&amp;AX$1,cp_cmd!$J:$J,"=500g")</f>
        <v>0</v>
      </c>
      <c r="AY10" s="43" t="n">
        <f aca="false">SUMIFS(cp_cmd!$G:$G,cp_cmd!$D:$D,"="&amp;$B10,cp_cmd!$I:$I,"="&amp;AY$1,cp_cmd!$J:$J,"=500g")</f>
        <v>0</v>
      </c>
      <c r="AZ10" s="43" t="n">
        <f aca="false">SUMIFS(cp_cmd!$G:$G,cp_cmd!$D:$D,"="&amp;$B10,cp_cmd!$I:$I,"="&amp;AY$1,cp_cmd!$J:$J,"=1000g")</f>
        <v>0</v>
      </c>
      <c r="BA10" s="46" t="n">
        <f aca="false">SUMIFS(cp_cmd!$G:$G,cp_cmd!$D:$D,"="&amp;$B10,cp_cmd!$I:$I,"="&amp;BA$1,cp_cmd!$J:$J,"=2000g")</f>
        <v>0</v>
      </c>
      <c r="BB10" s="47" t="n">
        <f aca="false">SUMIFS(cp_cmd!$G:$G,cp_cmd!$D:$D,"="&amp;$B10,cp_cmd!$I:$I,"="&amp;BB$1,cp_cmd!$J:$J,"=500g")</f>
        <v>0</v>
      </c>
      <c r="BC10" s="42" t="n">
        <f aca="false">SUMIFS(cp_cmd!$G:$G,cp_cmd!$D:$D,"="&amp;$B10,cp_cmd!$I:$I,"="&amp;BC$1,cp_cmd!$J:$J,"=500g")</f>
        <v>0</v>
      </c>
      <c r="BD10" s="43" t="n">
        <f aca="false">SUMIFS(cp_cmd!$G:$G,cp_cmd!$D:$D,"="&amp;$B10,cp_cmd!$I:$I,"="&amp;BD$1,cp_cmd!$J:$J,"=350g")</f>
        <v>0</v>
      </c>
      <c r="BE10" s="43" t="n">
        <f aca="false">SUMIFS(cp_cmd!$G:$G,cp_cmd!$D:$D,"="&amp;$B10,cp_cmd!$I:$I,"="&amp;BE$1,cp_cmd!$J:$J,"=350g")</f>
        <v>0</v>
      </c>
      <c r="BF10" s="43" t="n">
        <f aca="false">SUMIFS(cp_cmd!$G:$G,cp_cmd!$D:$D,"="&amp;$B10,cp_cmd!$I:$I,"="&amp;BF$1,cp_cmd!$J:$J,"=350g")</f>
        <v>0</v>
      </c>
      <c r="BG10" s="42" t="n">
        <f aca="false">SUMIFS(cp_cmd!$G:$G,cp_cmd!$D:$D,"="&amp;$B10,cp_cmd!$I:$I,"="&amp;BG$1,cp_cmd!$J:$J,"=500g")</f>
        <v>0</v>
      </c>
      <c r="BH10" s="42" t="n">
        <f aca="false">SUMIFS(cp_cmd!$G:$G,cp_cmd!$D:$D,"="&amp;$B10,cp_cmd!$I:$I,"="&amp;BH$1,cp_cmd!$J:$J,"=500g")</f>
        <v>0</v>
      </c>
      <c r="BI10" s="43" t="n">
        <f aca="false">SUMIFS(cp_cmd!$G:$G,cp_cmd!$D:$D,"="&amp;$B10,cp_cmd!$I:$I,"="&amp;BI$1,cp_cmd!$J:$J,"=120g")</f>
        <v>0</v>
      </c>
      <c r="BJ10" s="43" t="n">
        <f aca="false">SUMIFS(cp_cmd!$G:$G,cp_cmd!$D:$D,"="&amp;$B10,cp_cmd!$I:$I,"="&amp;BJ$1,cp_cmd!$J:$J,"=120g")</f>
        <v>0</v>
      </c>
      <c r="BK10" s="43" t="n">
        <f aca="false">SUMIFS(cp_cmd!$G:$G,cp_cmd!$D:$D,"="&amp;$B10,cp_cmd!$I:$I,"="&amp;BK$1,cp_cmd!$J:$J,"=260g")</f>
        <v>0</v>
      </c>
      <c r="BL10" s="42" t="n">
        <f aca="false">SUMIFS(cp_cmd!$G:$G,cp_cmd!$D:$D,"="&amp;$B10,cp_cmd!$I:$I,"="&amp;BL$1,cp_cmd!$J:$J,"=500g")</f>
        <v>0</v>
      </c>
      <c r="BM10" s="43" t="n">
        <f aca="false">SUM(D10:BL10)</f>
        <v>0</v>
      </c>
      <c r="BN10" s="50"/>
      <c r="BQ10" s="3" t="n">
        <f aca="false">SUMPRODUCT(D10:BJ10,D$46:BJ$46)*(1-BP10/100)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2" t="n">
        <f aca="false">SUMIFS(cp_cmd!$G:$G,cp_cmd!$D:$D,"="&amp;$B11,cp_cmd!$I:$I,"="&amp;J$1,cp_cmd!$J:$J,"=250g")</f>
        <v>0</v>
      </c>
      <c r="K11" s="42" t="n">
        <f aca="false">SUMIFS(cp_cmd!$G:$G,cp_cmd!$D:$D,"="&amp;$B11,cp_cmd!$I:$I,"="&amp;K$1,cp_cmd!$J:$J,"=250g")</f>
        <v>0</v>
      </c>
      <c r="L11" s="43" t="n">
        <f aca="false">SUMIFS(cp_cmd!$G:$G,cp_cmd!$D:$D,"="&amp;$B11,cp_cmd!$I:$I,"="&amp;L$1,cp_cmd!$J:$J,"=500g")</f>
        <v>0</v>
      </c>
      <c r="M11" s="43" t="n">
        <f aca="false">SUMIFS(cp_cmd!$G:$G,cp_cmd!$D:$D,"="&amp;$B11,cp_cmd!$I:$I,"="&amp;L$1,cp_cmd!$J:$J,"=1000g")</f>
        <v>0</v>
      </c>
      <c r="N11" s="43" t="n">
        <f aca="false">SUMIFS(cp_cmd!$G:$G,cp_cmd!$D:$D,"="&amp;$B11,cp_cmd!$I:$I,"="&amp;L$1,cp_cmd!$J:$J,"=3000g")</f>
        <v>0</v>
      </c>
      <c r="O11" s="43" t="n">
        <f aca="false">SUMIFS(cp_cmd!$G:$G,cp_cmd!$D:$D,"="&amp;$B11,cp_cmd!$I:$I,"="&amp;O$1,cp_cmd!$J:$J,"=500g")</f>
        <v>0</v>
      </c>
      <c r="P11" s="43"/>
      <c r="Q11" s="44"/>
      <c r="R11" s="43" t="n">
        <f aca="false">SUMIFS(cp_cmd!$G:$G,cp_cmd!$D:$D,"="&amp;$B11,cp_cmd!$I:$I,"="&amp;R$1,cp_cmd!$J:$J,"=500g")</f>
        <v>0</v>
      </c>
      <c r="S11" s="43" t="n">
        <f aca="false">SUMIFS(cp_cmd!$G:$G,cp_cmd!$D:$D,"="&amp;$B11,cp_cmd!$I:$I,"="&amp;R$1,cp_cmd!$J:$J,"=1000g")</f>
        <v>0</v>
      </c>
      <c r="T11" s="42" t="n">
        <f aca="false">SUMIFS(cp_cmd!$G:$G,cp_cmd!$D:$D,"="&amp;$B11,cp_cmd!$I:$I,"="&amp;T$1,cp_cmd!$J:$J,"=500g")</f>
        <v>0</v>
      </c>
      <c r="U11" s="44"/>
      <c r="V11" s="43" t="n">
        <f aca="false">SUMIFS(cp_cmd!$G:$G,cp_cmd!$D:$D,"="&amp;$B11,cp_cmd!$I:$I,"="&amp;V$1,cp_cmd!$J:$J,"=500g")</f>
        <v>0</v>
      </c>
      <c r="W11" s="43" t="n">
        <f aca="false">SUMIFS(cp_cmd!$G:$G,cp_cmd!$D:$D,"="&amp;$B11,cp_cmd!$I:$I,"="&amp;V$1,cp_cmd!$J:$J,"=1000g")</f>
        <v>0</v>
      </c>
      <c r="X11" s="43" t="n">
        <f aca="false">SUMIFS(cp_cmd!$G:$G,cp_cmd!$D:$D,"="&amp;$B11,cp_cmd!$I:$I,"="&amp;V$1,cp_cmd!$J:$J,"=2000g")</f>
        <v>0</v>
      </c>
      <c r="Y11" s="44"/>
      <c r="Z11" s="45" t="n">
        <f aca="false">SUMIFS(cp_cmd!$G:$G,cp_cmd!$D:$D,"="&amp;$B11,cp_cmd!$I:$I,"="&amp;Z$1,cp_cmd!$J:$J,"=500g")</f>
        <v>0</v>
      </c>
      <c r="AA11" s="45" t="n">
        <f aca="false">SUMIFS(cp_cmd!$G:$G,cp_cmd!$D:$D,"="&amp;$B11,cp_cmd!$I:$I,"="&amp;Z$1,cp_cmd!$J:$J,"=1000g")</f>
        <v>0</v>
      </c>
      <c r="AB11" s="45" t="n">
        <f aca="false">SUMIFS(cp_cmd!$G:$G,cp_cmd!$D:$D,"="&amp;$B11,cp_cmd!$I:$I,"="&amp;Z$1,cp_cmd!$J:$J,"=3000g")</f>
        <v>0</v>
      </c>
      <c r="AC11" s="44"/>
      <c r="AD11" s="43" t="n">
        <f aca="false">SUMIFS(cp_cmd!$G:$G,cp_cmd!$D:$D,"="&amp;$B11,cp_cmd!$I:$I,"="&amp;AD$1,cp_cmd!$J:$J,"=500g")</f>
        <v>0</v>
      </c>
      <c r="AE11" s="43" t="n">
        <f aca="false">SUMIFS(cp_cmd!$G:$G,cp_cmd!$D:$D,"="&amp;$B11,cp_cmd!$I:$I,"="&amp;AD$1,cp_cmd!$J:$J,"=1000g")</f>
        <v>0</v>
      </c>
      <c r="AF11" s="44"/>
      <c r="AG11" s="44"/>
      <c r="AH11" s="44"/>
      <c r="AI11" s="44"/>
      <c r="AJ11" s="43" t="n">
        <f aca="false">SUMIFS(cp_cmd!$G:$G,cp_cmd!$D:$D,"="&amp;$B11,cp_cmd!$I:$I,"="&amp;AJ$1,cp_cmd!$J:$J,"=500g")</f>
        <v>0</v>
      </c>
      <c r="AK11" s="43" t="n">
        <f aca="false">SUMIFS(cp_cmd!$G:$G,cp_cmd!$D:$D,"="&amp;$B11,cp_cmd!$I:$I,"="&amp;AJ$1,cp_cmd!$J:$J,"=1000g")</f>
        <v>0</v>
      </c>
      <c r="AL11" s="46"/>
      <c r="AM11" s="47" t="n">
        <f aca="false">SUMIFS(cp_cmd!$G:$G,cp_cmd!$D:$D,"="&amp;$B11,cp_cmd!$I:$I,"="&amp;AM$1,cp_cmd!$J:$J,"=500g")</f>
        <v>0</v>
      </c>
      <c r="AN11" s="44"/>
      <c r="AO11" s="44" t="n">
        <f aca="false">SUMIFS(cp_cmd!$G:$G,cp_cmd!$D:$D,"="&amp;$B11,cp_cmd!$I:$I,"="&amp;AO$1,cp_cmd!$J:$J,"=500g")</f>
        <v>0</v>
      </c>
      <c r="AP11" s="44"/>
      <c r="AQ11" s="44"/>
      <c r="AR11" s="44"/>
      <c r="AS11" s="44"/>
      <c r="AT11" s="44"/>
      <c r="AU11" s="44"/>
      <c r="AV11" s="44"/>
      <c r="AW11" s="44"/>
      <c r="AX11" s="43" t="n">
        <f aca="false">SUMIFS(cp_cmd!$G:$G,cp_cmd!$D:$D,"="&amp;$B11,cp_cmd!$I:$I,"="&amp;AX$1,cp_cmd!$J:$J,"=500g")</f>
        <v>0</v>
      </c>
      <c r="AY11" s="43" t="n">
        <f aca="false">SUMIFS(cp_cmd!$G:$G,cp_cmd!$D:$D,"="&amp;$B11,cp_cmd!$I:$I,"="&amp;AY$1,cp_cmd!$J:$J,"=500g")</f>
        <v>0</v>
      </c>
      <c r="AZ11" s="43" t="n">
        <f aca="false">SUMIFS(cp_cmd!$G:$G,cp_cmd!$D:$D,"="&amp;$B11,cp_cmd!$I:$I,"="&amp;AY$1,cp_cmd!$J:$J,"=1000g")</f>
        <v>0</v>
      </c>
      <c r="BA11" s="46" t="n">
        <f aca="false">SUMIFS(cp_cmd!$G:$G,cp_cmd!$D:$D,"="&amp;$B11,cp_cmd!$I:$I,"="&amp;BA$1,cp_cmd!$J:$J,"=2000g")</f>
        <v>0</v>
      </c>
      <c r="BB11" s="47" t="n">
        <f aca="false">SUMIFS(cp_cmd!$G:$G,cp_cmd!$D:$D,"="&amp;$B11,cp_cmd!$I:$I,"="&amp;BB$1,cp_cmd!$J:$J,"=500g")</f>
        <v>0</v>
      </c>
      <c r="BC11" s="42" t="n">
        <f aca="false">SUMIFS(cp_cmd!$G:$G,cp_cmd!$D:$D,"="&amp;$B11,cp_cmd!$I:$I,"="&amp;BC$1,cp_cmd!$J:$J,"=500g")</f>
        <v>0</v>
      </c>
      <c r="BD11" s="43" t="n">
        <f aca="false">SUMIFS(cp_cmd!$G:$G,cp_cmd!$D:$D,"="&amp;$B11,cp_cmd!$I:$I,"="&amp;BD$1,cp_cmd!$J:$J,"=350g")</f>
        <v>0</v>
      </c>
      <c r="BE11" s="43" t="n">
        <f aca="false">SUMIFS(cp_cmd!$G:$G,cp_cmd!$D:$D,"="&amp;$B11,cp_cmd!$I:$I,"="&amp;BE$1,cp_cmd!$J:$J,"=350g")</f>
        <v>0</v>
      </c>
      <c r="BF11" s="43" t="n">
        <f aca="false">SUMIFS(cp_cmd!$G:$G,cp_cmd!$D:$D,"="&amp;$B11,cp_cmd!$I:$I,"="&amp;BF$1,cp_cmd!$J:$J,"=350g")</f>
        <v>0</v>
      </c>
      <c r="BG11" s="42" t="n">
        <f aca="false">SUMIFS(cp_cmd!$G:$G,cp_cmd!$D:$D,"="&amp;$B11,cp_cmd!$I:$I,"="&amp;BG$1,cp_cmd!$J:$J,"=500g")</f>
        <v>0</v>
      </c>
      <c r="BH11" s="42" t="n">
        <f aca="false">SUMIFS(cp_cmd!$G:$G,cp_cmd!$D:$D,"="&amp;$B11,cp_cmd!$I:$I,"="&amp;BH$1,cp_cmd!$J:$J,"=500g")</f>
        <v>0</v>
      </c>
      <c r="BI11" s="43" t="n">
        <f aca="false">SUMIFS(cp_cmd!$G:$G,cp_cmd!$D:$D,"="&amp;$B11,cp_cmd!$I:$I,"="&amp;BI$1,cp_cmd!$J:$J,"=120g")</f>
        <v>0</v>
      </c>
      <c r="BJ11" s="43" t="n">
        <f aca="false">SUMIFS(cp_cmd!$G:$G,cp_cmd!$D:$D,"="&amp;$B11,cp_cmd!$I:$I,"="&amp;BJ$1,cp_cmd!$J:$J,"=120g")</f>
        <v>0</v>
      </c>
      <c r="BK11" s="43" t="n">
        <f aca="false">SUMIFS(cp_cmd!$G:$G,cp_cmd!$D:$D,"="&amp;$B11,cp_cmd!$I:$I,"="&amp;BK$1,cp_cmd!$J:$J,"=260g")</f>
        <v>0</v>
      </c>
      <c r="BL11" s="42" t="n">
        <f aca="false">SUMIFS(cp_cmd!$G:$G,cp_cmd!$D:$D,"="&amp;$B11,cp_cmd!$I:$I,"="&amp;BL$1,cp_cmd!$J:$J,"=500g")</f>
        <v>0</v>
      </c>
      <c r="BM11" s="43" t="n">
        <f aca="false">SUM(D11:BL11)</f>
        <v>0</v>
      </c>
      <c r="BN11" s="50"/>
      <c r="BQ11" s="3" t="n">
        <f aca="false">SUMPRODUCT(D11:BJ11,D$46:BJ$46)*(1-BP11/100)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2" t="n">
        <f aca="false">SUMIFS(cp_cmd!$G:$G,cp_cmd!$D:$D,"="&amp;$B12,cp_cmd!$I:$I,"="&amp;J$1,cp_cmd!$J:$J,"=250g")</f>
        <v>0</v>
      </c>
      <c r="K12" s="42" t="n">
        <f aca="false">SUMIFS(cp_cmd!$G:$G,cp_cmd!$D:$D,"="&amp;$B12,cp_cmd!$I:$I,"="&amp;K$1,cp_cmd!$J:$J,"=250g")</f>
        <v>0</v>
      </c>
      <c r="L12" s="43" t="n">
        <f aca="false">SUMIFS(cp_cmd!$G:$G,cp_cmd!$D:$D,"="&amp;$B12,cp_cmd!$I:$I,"="&amp;L$1,cp_cmd!$J:$J,"=500g")</f>
        <v>0</v>
      </c>
      <c r="M12" s="43" t="n">
        <f aca="false">SUMIFS(cp_cmd!$G:$G,cp_cmd!$D:$D,"="&amp;$B12,cp_cmd!$I:$I,"="&amp;L$1,cp_cmd!$J:$J,"=1000g")</f>
        <v>0</v>
      </c>
      <c r="N12" s="43" t="n">
        <f aca="false">SUMIFS(cp_cmd!$G:$G,cp_cmd!$D:$D,"="&amp;$B12,cp_cmd!$I:$I,"="&amp;L$1,cp_cmd!$J:$J,"=3000g")</f>
        <v>0</v>
      </c>
      <c r="O12" s="43" t="n">
        <f aca="false">SUMIFS(cp_cmd!$G:$G,cp_cmd!$D:$D,"="&amp;$B12,cp_cmd!$I:$I,"="&amp;O$1,cp_cmd!$J:$J,"=500g")</f>
        <v>0</v>
      </c>
      <c r="P12" s="43"/>
      <c r="Q12" s="44"/>
      <c r="R12" s="43" t="n">
        <f aca="false">SUMIFS(cp_cmd!$G:$G,cp_cmd!$D:$D,"="&amp;$B12,cp_cmd!$I:$I,"="&amp;R$1,cp_cmd!$J:$J,"=500g")</f>
        <v>0</v>
      </c>
      <c r="S12" s="43" t="n">
        <f aca="false">SUMIFS(cp_cmd!$G:$G,cp_cmd!$D:$D,"="&amp;$B12,cp_cmd!$I:$I,"="&amp;R$1,cp_cmd!$J:$J,"=1000g")</f>
        <v>0</v>
      </c>
      <c r="T12" s="42" t="n">
        <f aca="false">SUMIFS(cp_cmd!$G:$G,cp_cmd!$D:$D,"="&amp;$B12,cp_cmd!$I:$I,"="&amp;T$1,cp_cmd!$J:$J,"=500g")</f>
        <v>0</v>
      </c>
      <c r="U12" s="44"/>
      <c r="V12" s="43" t="n">
        <f aca="false">SUMIFS(cp_cmd!$G:$G,cp_cmd!$D:$D,"="&amp;$B12,cp_cmd!$I:$I,"="&amp;V$1,cp_cmd!$J:$J,"=500g")</f>
        <v>0</v>
      </c>
      <c r="W12" s="43" t="n">
        <f aca="false">SUMIFS(cp_cmd!$G:$G,cp_cmd!$D:$D,"="&amp;$B12,cp_cmd!$I:$I,"="&amp;V$1,cp_cmd!$J:$J,"=1000g")</f>
        <v>0</v>
      </c>
      <c r="X12" s="43" t="n">
        <f aca="false">SUMIFS(cp_cmd!$G:$G,cp_cmd!$D:$D,"="&amp;$B12,cp_cmd!$I:$I,"="&amp;V$1,cp_cmd!$J:$J,"=2000g")</f>
        <v>0</v>
      </c>
      <c r="Y12" s="44"/>
      <c r="Z12" s="45" t="n">
        <f aca="false">SUMIFS(cp_cmd!$G:$G,cp_cmd!$D:$D,"="&amp;$B12,cp_cmd!$I:$I,"="&amp;Z$1,cp_cmd!$J:$J,"=500g")</f>
        <v>0</v>
      </c>
      <c r="AA12" s="45" t="n">
        <f aca="false">SUMIFS(cp_cmd!$G:$G,cp_cmd!$D:$D,"="&amp;$B12,cp_cmd!$I:$I,"="&amp;Z$1,cp_cmd!$J:$J,"=1000g")</f>
        <v>0</v>
      </c>
      <c r="AB12" s="45" t="n">
        <f aca="false">SUMIFS(cp_cmd!$G:$G,cp_cmd!$D:$D,"="&amp;$B12,cp_cmd!$I:$I,"="&amp;Z$1,cp_cmd!$J:$J,"=3000g")</f>
        <v>0</v>
      </c>
      <c r="AC12" s="44"/>
      <c r="AD12" s="43" t="n">
        <f aca="false">SUMIFS(cp_cmd!$G:$G,cp_cmd!$D:$D,"="&amp;$B12,cp_cmd!$I:$I,"="&amp;AD$1,cp_cmd!$J:$J,"=500g")</f>
        <v>0</v>
      </c>
      <c r="AE12" s="43" t="n">
        <f aca="false">SUMIFS(cp_cmd!$G:$G,cp_cmd!$D:$D,"="&amp;$B12,cp_cmd!$I:$I,"="&amp;AD$1,cp_cmd!$J:$J,"=1000g")</f>
        <v>0</v>
      </c>
      <c r="AF12" s="44"/>
      <c r="AG12" s="44"/>
      <c r="AH12" s="44"/>
      <c r="AI12" s="44"/>
      <c r="AJ12" s="43" t="n">
        <f aca="false">SUMIFS(cp_cmd!$G:$G,cp_cmd!$D:$D,"="&amp;$B12,cp_cmd!$I:$I,"="&amp;AJ$1,cp_cmd!$J:$J,"=500g")</f>
        <v>0</v>
      </c>
      <c r="AK12" s="43" t="n">
        <f aca="false">SUMIFS(cp_cmd!$G:$G,cp_cmd!$D:$D,"="&amp;$B12,cp_cmd!$I:$I,"="&amp;AJ$1,cp_cmd!$J:$J,"=1000g")</f>
        <v>0</v>
      </c>
      <c r="AL12" s="46"/>
      <c r="AM12" s="47" t="n">
        <f aca="false">SUMIFS(cp_cmd!$G:$G,cp_cmd!$D:$D,"="&amp;$B12,cp_cmd!$I:$I,"="&amp;AM$1,cp_cmd!$J:$J,"=500g")</f>
        <v>0</v>
      </c>
      <c r="AN12" s="44"/>
      <c r="AO12" s="44" t="n">
        <f aca="false">SUMIFS(cp_cmd!$G:$G,cp_cmd!$D:$D,"="&amp;$B12,cp_cmd!$I:$I,"="&amp;AO$1,cp_cmd!$J:$J,"=500g")</f>
        <v>0</v>
      </c>
      <c r="AP12" s="44"/>
      <c r="AQ12" s="44"/>
      <c r="AR12" s="44"/>
      <c r="AS12" s="44"/>
      <c r="AT12" s="44"/>
      <c r="AU12" s="44"/>
      <c r="AV12" s="44"/>
      <c r="AW12" s="44"/>
      <c r="AX12" s="43" t="n">
        <f aca="false">SUMIFS(cp_cmd!$G:$G,cp_cmd!$D:$D,"="&amp;$B12,cp_cmd!$I:$I,"="&amp;AX$1,cp_cmd!$J:$J,"=500g")</f>
        <v>0</v>
      </c>
      <c r="AY12" s="43" t="n">
        <f aca="false">SUMIFS(cp_cmd!$G:$G,cp_cmd!$D:$D,"="&amp;$B12,cp_cmd!$I:$I,"="&amp;AY$1,cp_cmd!$J:$J,"=500g")</f>
        <v>0</v>
      </c>
      <c r="AZ12" s="43" t="n">
        <f aca="false">SUMIFS(cp_cmd!$G:$G,cp_cmd!$D:$D,"="&amp;$B12,cp_cmd!$I:$I,"="&amp;AY$1,cp_cmd!$J:$J,"=1000g")</f>
        <v>0</v>
      </c>
      <c r="BA12" s="46" t="n">
        <f aca="false">SUMIFS(cp_cmd!$G:$G,cp_cmd!$D:$D,"="&amp;$B12,cp_cmd!$I:$I,"="&amp;BA$1,cp_cmd!$J:$J,"=2000g")</f>
        <v>0</v>
      </c>
      <c r="BB12" s="47" t="n">
        <f aca="false">SUMIFS(cp_cmd!$G:$G,cp_cmd!$D:$D,"="&amp;$B12,cp_cmd!$I:$I,"="&amp;BB$1,cp_cmd!$J:$J,"=500g")</f>
        <v>0</v>
      </c>
      <c r="BC12" s="42" t="n">
        <f aca="false">SUMIFS(cp_cmd!$G:$G,cp_cmd!$D:$D,"="&amp;$B12,cp_cmd!$I:$I,"="&amp;BC$1,cp_cmd!$J:$J,"=500g")</f>
        <v>0</v>
      </c>
      <c r="BD12" s="43" t="n">
        <f aca="false">SUMIFS(cp_cmd!$G:$G,cp_cmd!$D:$D,"="&amp;$B12,cp_cmd!$I:$I,"="&amp;BD$1,cp_cmd!$J:$J,"=350g")</f>
        <v>0</v>
      </c>
      <c r="BE12" s="43" t="n">
        <f aca="false">SUMIFS(cp_cmd!$G:$G,cp_cmd!$D:$D,"="&amp;$B12,cp_cmd!$I:$I,"="&amp;BE$1,cp_cmd!$J:$J,"=350g")</f>
        <v>0</v>
      </c>
      <c r="BF12" s="43" t="n">
        <f aca="false">SUMIFS(cp_cmd!$G:$G,cp_cmd!$D:$D,"="&amp;$B12,cp_cmd!$I:$I,"="&amp;BF$1,cp_cmd!$J:$J,"=350g")</f>
        <v>0</v>
      </c>
      <c r="BG12" s="42" t="n">
        <f aca="false">SUMIFS(cp_cmd!$G:$G,cp_cmd!$D:$D,"="&amp;$B12,cp_cmd!$I:$I,"="&amp;BG$1,cp_cmd!$J:$J,"=500g")</f>
        <v>0</v>
      </c>
      <c r="BH12" s="42" t="n">
        <f aca="false">SUMIFS(cp_cmd!$G:$G,cp_cmd!$D:$D,"="&amp;$B12,cp_cmd!$I:$I,"="&amp;BH$1,cp_cmd!$J:$J,"=500g")</f>
        <v>0</v>
      </c>
      <c r="BI12" s="43" t="n">
        <f aca="false">SUMIFS(cp_cmd!$G:$G,cp_cmd!$D:$D,"="&amp;$B12,cp_cmd!$I:$I,"="&amp;BI$1,cp_cmd!$J:$J,"=120g")</f>
        <v>0</v>
      </c>
      <c r="BJ12" s="43" t="n">
        <f aca="false">SUMIFS(cp_cmd!$G:$G,cp_cmd!$D:$D,"="&amp;$B12,cp_cmd!$I:$I,"="&amp;BJ$1,cp_cmd!$J:$J,"=120g")</f>
        <v>0</v>
      </c>
      <c r="BK12" s="43" t="n">
        <f aca="false">SUMIFS(cp_cmd!$G:$G,cp_cmd!$D:$D,"="&amp;$B12,cp_cmd!$I:$I,"="&amp;BK$1,cp_cmd!$J:$J,"=260g")</f>
        <v>0</v>
      </c>
      <c r="BL12" s="42" t="n">
        <f aca="false">SUMIFS(cp_cmd!$G:$G,cp_cmd!$D:$D,"="&amp;$B12,cp_cmd!$I:$I,"="&amp;BL$1,cp_cmd!$J:$J,"=500g")</f>
        <v>0</v>
      </c>
      <c r="BM12" s="43" t="n">
        <f aca="false">SUM(D12:BL12)</f>
        <v>0</v>
      </c>
      <c r="BN12" s="50"/>
      <c r="BO12" s="51"/>
      <c r="BQ12" s="3" t="n">
        <f aca="false">SUMPRODUCT(D12:BJ12,D$46:BJ$46)*(1-BP12/100)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2" t="n">
        <f aca="false">SUMIFS(cp_cmd!$G:$G,cp_cmd!$D:$D,"="&amp;$B13,cp_cmd!$I:$I,"="&amp;J$1,cp_cmd!$J:$J,"=250g")</f>
        <v>0</v>
      </c>
      <c r="K13" s="42" t="n">
        <f aca="false">SUMIFS(cp_cmd!$G:$G,cp_cmd!$D:$D,"="&amp;$B13,cp_cmd!$I:$I,"="&amp;K$1,cp_cmd!$J:$J,"=250g")</f>
        <v>0</v>
      </c>
      <c r="L13" s="43" t="n">
        <f aca="false">SUMIFS(cp_cmd!$G:$G,cp_cmd!$D:$D,"="&amp;$B13,cp_cmd!$I:$I,"="&amp;L$1,cp_cmd!$J:$J,"=500g")</f>
        <v>0</v>
      </c>
      <c r="M13" s="43" t="n">
        <f aca="false">SUMIFS(cp_cmd!$G:$G,cp_cmd!$D:$D,"="&amp;$B13,cp_cmd!$I:$I,"="&amp;L$1,cp_cmd!$J:$J,"=1000g")</f>
        <v>0</v>
      </c>
      <c r="N13" s="43" t="n">
        <f aca="false">SUMIFS(cp_cmd!$G:$G,cp_cmd!$D:$D,"="&amp;$B13,cp_cmd!$I:$I,"="&amp;L$1,cp_cmd!$J:$J,"=3000g")</f>
        <v>0</v>
      </c>
      <c r="O13" s="43" t="n">
        <f aca="false">SUMIFS(cp_cmd!$G:$G,cp_cmd!$D:$D,"="&amp;$B13,cp_cmd!$I:$I,"="&amp;O$1,cp_cmd!$J:$J,"=500g")</f>
        <v>0</v>
      </c>
      <c r="P13" s="43"/>
      <c r="Q13" s="44"/>
      <c r="R13" s="43" t="n">
        <f aca="false">SUMIFS(cp_cmd!$G:$G,cp_cmd!$D:$D,"="&amp;$B13,cp_cmd!$I:$I,"="&amp;R$1,cp_cmd!$J:$J,"=500g")</f>
        <v>0</v>
      </c>
      <c r="S13" s="43" t="n">
        <f aca="false">SUMIFS(cp_cmd!$G:$G,cp_cmd!$D:$D,"="&amp;$B13,cp_cmd!$I:$I,"="&amp;R$1,cp_cmd!$J:$J,"=1000g")</f>
        <v>0</v>
      </c>
      <c r="T13" s="42" t="n">
        <f aca="false">SUMIFS(cp_cmd!$G:$G,cp_cmd!$D:$D,"="&amp;$B13,cp_cmd!$I:$I,"="&amp;T$1,cp_cmd!$J:$J,"=500g")</f>
        <v>0</v>
      </c>
      <c r="U13" s="44"/>
      <c r="V13" s="43" t="n">
        <f aca="false">SUMIFS(cp_cmd!$G:$G,cp_cmd!$D:$D,"="&amp;$B13,cp_cmd!$I:$I,"="&amp;V$1,cp_cmd!$J:$J,"=500g")</f>
        <v>0</v>
      </c>
      <c r="W13" s="43" t="n">
        <f aca="false">SUMIFS(cp_cmd!$G:$G,cp_cmd!$D:$D,"="&amp;$B13,cp_cmd!$I:$I,"="&amp;V$1,cp_cmd!$J:$J,"=1000g")</f>
        <v>0</v>
      </c>
      <c r="X13" s="43" t="n">
        <f aca="false">SUMIFS(cp_cmd!$G:$G,cp_cmd!$D:$D,"="&amp;$B13,cp_cmd!$I:$I,"="&amp;V$1,cp_cmd!$J:$J,"=2000g")</f>
        <v>0</v>
      </c>
      <c r="Y13" s="44"/>
      <c r="Z13" s="45" t="n">
        <f aca="false">SUMIFS(cp_cmd!$G:$G,cp_cmd!$D:$D,"="&amp;$B13,cp_cmd!$I:$I,"="&amp;Z$1,cp_cmd!$J:$J,"=500g")</f>
        <v>0</v>
      </c>
      <c r="AA13" s="45" t="n">
        <f aca="false">SUMIFS(cp_cmd!$G:$G,cp_cmd!$D:$D,"="&amp;$B13,cp_cmd!$I:$I,"="&amp;Z$1,cp_cmd!$J:$J,"=1000g")</f>
        <v>0</v>
      </c>
      <c r="AB13" s="45" t="n">
        <f aca="false">SUMIFS(cp_cmd!$G:$G,cp_cmd!$D:$D,"="&amp;$B13,cp_cmd!$I:$I,"="&amp;Z$1,cp_cmd!$J:$J,"=3000g")</f>
        <v>0</v>
      </c>
      <c r="AC13" s="44"/>
      <c r="AD13" s="43" t="n">
        <f aca="false">SUMIFS(cp_cmd!$G:$G,cp_cmd!$D:$D,"="&amp;$B13,cp_cmd!$I:$I,"="&amp;AD$1,cp_cmd!$J:$J,"=500g")</f>
        <v>0</v>
      </c>
      <c r="AE13" s="43" t="n">
        <f aca="false">SUMIFS(cp_cmd!$G:$G,cp_cmd!$D:$D,"="&amp;$B13,cp_cmd!$I:$I,"="&amp;AD$1,cp_cmd!$J:$J,"=1000g")</f>
        <v>0</v>
      </c>
      <c r="AF13" s="44"/>
      <c r="AG13" s="44"/>
      <c r="AH13" s="44"/>
      <c r="AI13" s="44"/>
      <c r="AJ13" s="43" t="n">
        <f aca="false">SUMIFS(cp_cmd!$G:$G,cp_cmd!$D:$D,"="&amp;$B13,cp_cmd!$I:$I,"="&amp;AJ$1,cp_cmd!$J:$J,"=500g")</f>
        <v>0</v>
      </c>
      <c r="AK13" s="43" t="n">
        <f aca="false">SUMIFS(cp_cmd!$G:$G,cp_cmd!$D:$D,"="&amp;$B13,cp_cmd!$I:$I,"="&amp;AJ$1,cp_cmd!$J:$J,"=1000g")</f>
        <v>0</v>
      </c>
      <c r="AL13" s="46"/>
      <c r="AM13" s="47" t="n">
        <f aca="false">SUMIFS(cp_cmd!$G:$G,cp_cmd!$D:$D,"="&amp;$B13,cp_cmd!$I:$I,"="&amp;AM$1,cp_cmd!$J:$J,"=500g")</f>
        <v>0</v>
      </c>
      <c r="AN13" s="44"/>
      <c r="AO13" s="44" t="n">
        <f aca="false">SUMIFS(cp_cmd!$G:$G,cp_cmd!$D:$D,"="&amp;$B13,cp_cmd!$I:$I,"="&amp;AO$1,cp_cmd!$J:$J,"=500g")</f>
        <v>0</v>
      </c>
      <c r="AP13" s="44"/>
      <c r="AQ13" s="44"/>
      <c r="AR13" s="44"/>
      <c r="AS13" s="44"/>
      <c r="AT13" s="44"/>
      <c r="AU13" s="44"/>
      <c r="AV13" s="44"/>
      <c r="AW13" s="44"/>
      <c r="AX13" s="43" t="n">
        <f aca="false">SUMIFS(cp_cmd!$G:$G,cp_cmd!$D:$D,"="&amp;$B13,cp_cmd!$I:$I,"="&amp;AX$1,cp_cmd!$J:$J,"=500g")</f>
        <v>0</v>
      </c>
      <c r="AY13" s="43" t="n">
        <f aca="false">SUMIFS(cp_cmd!$G:$G,cp_cmd!$D:$D,"="&amp;$B13,cp_cmd!$I:$I,"="&amp;AY$1,cp_cmd!$J:$J,"=500g")</f>
        <v>0</v>
      </c>
      <c r="AZ13" s="43" t="n">
        <f aca="false">SUMIFS(cp_cmd!$G:$G,cp_cmd!$D:$D,"="&amp;$B13,cp_cmd!$I:$I,"="&amp;AY$1,cp_cmd!$J:$J,"=1000g")</f>
        <v>0</v>
      </c>
      <c r="BA13" s="46" t="n">
        <f aca="false">SUMIFS(cp_cmd!$G:$G,cp_cmd!$D:$D,"="&amp;$B13,cp_cmd!$I:$I,"="&amp;BA$1,cp_cmd!$J:$J,"=2000g")</f>
        <v>0</v>
      </c>
      <c r="BB13" s="47" t="n">
        <f aca="false">SUMIFS(cp_cmd!$G:$G,cp_cmd!$D:$D,"="&amp;$B13,cp_cmd!$I:$I,"="&amp;BB$1,cp_cmd!$J:$J,"=500g")</f>
        <v>0</v>
      </c>
      <c r="BC13" s="42" t="n">
        <f aca="false">SUMIFS(cp_cmd!$G:$G,cp_cmd!$D:$D,"="&amp;$B13,cp_cmd!$I:$I,"="&amp;BC$1,cp_cmd!$J:$J,"=500g")</f>
        <v>0</v>
      </c>
      <c r="BD13" s="43" t="n">
        <f aca="false">SUMIFS(cp_cmd!$G:$G,cp_cmd!$D:$D,"="&amp;$B13,cp_cmd!$I:$I,"="&amp;BD$1,cp_cmd!$J:$J,"=350g")</f>
        <v>0</v>
      </c>
      <c r="BE13" s="43" t="n">
        <f aca="false">SUMIFS(cp_cmd!$G:$G,cp_cmd!$D:$D,"="&amp;$B13,cp_cmd!$I:$I,"="&amp;BE$1,cp_cmd!$J:$J,"=350g")</f>
        <v>0</v>
      </c>
      <c r="BF13" s="43" t="n">
        <f aca="false">SUMIFS(cp_cmd!$G:$G,cp_cmd!$D:$D,"="&amp;$B13,cp_cmd!$I:$I,"="&amp;BF$1,cp_cmd!$J:$J,"=350g")</f>
        <v>0</v>
      </c>
      <c r="BG13" s="42" t="n">
        <f aca="false">SUMIFS(cp_cmd!$G:$G,cp_cmd!$D:$D,"="&amp;$B13,cp_cmd!$I:$I,"="&amp;BG$1,cp_cmd!$J:$J,"=500g")</f>
        <v>0</v>
      </c>
      <c r="BH13" s="42" t="n">
        <f aca="false">SUMIFS(cp_cmd!$G:$G,cp_cmd!$D:$D,"="&amp;$B13,cp_cmd!$I:$I,"="&amp;BH$1,cp_cmd!$J:$J,"=500g")</f>
        <v>0</v>
      </c>
      <c r="BI13" s="43" t="n">
        <f aca="false">SUMIFS(cp_cmd!$G:$G,cp_cmd!$D:$D,"="&amp;$B13,cp_cmd!$I:$I,"="&amp;BI$1,cp_cmd!$J:$J,"=120g")</f>
        <v>0</v>
      </c>
      <c r="BJ13" s="43" t="n">
        <f aca="false">SUMIFS(cp_cmd!$G:$G,cp_cmd!$D:$D,"="&amp;$B13,cp_cmd!$I:$I,"="&amp;BJ$1,cp_cmd!$J:$J,"=120g")</f>
        <v>0</v>
      </c>
      <c r="BK13" s="43" t="n">
        <f aca="false">SUMIFS(cp_cmd!$G:$G,cp_cmd!$D:$D,"="&amp;$B13,cp_cmd!$I:$I,"="&amp;BK$1,cp_cmd!$J:$J,"=260g")</f>
        <v>0</v>
      </c>
      <c r="BL13" s="42" t="n">
        <f aca="false">SUMIFS(cp_cmd!$G:$G,cp_cmd!$D:$D,"="&amp;$B13,cp_cmd!$I:$I,"="&amp;BL$1,cp_cmd!$J:$J,"=500g")</f>
        <v>0</v>
      </c>
      <c r="BM13" s="43" t="n">
        <f aca="false">SUM(D13:BL13)</f>
        <v>0</v>
      </c>
      <c r="BN13" s="50"/>
      <c r="BO13" s="51"/>
      <c r="BQ13" s="3" t="n">
        <f aca="false">SUMPRODUCT(D13:BJ13,D$46:BJ$46)*(1-BP13/100)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2" t="n">
        <f aca="false">SUMIFS(cp_cmd!$G:$G,cp_cmd!$D:$D,"="&amp;$B14,cp_cmd!$I:$I,"="&amp;J$1,cp_cmd!$J:$J,"=250g")</f>
        <v>0</v>
      </c>
      <c r="K14" s="42" t="n">
        <f aca="false">SUMIFS(cp_cmd!$G:$G,cp_cmd!$D:$D,"="&amp;$B14,cp_cmd!$I:$I,"="&amp;K$1,cp_cmd!$J:$J,"=250g")</f>
        <v>0</v>
      </c>
      <c r="L14" s="43" t="n">
        <f aca="false">SUMIFS(cp_cmd!$G:$G,cp_cmd!$D:$D,"="&amp;$B14,cp_cmd!$I:$I,"="&amp;L$1,cp_cmd!$J:$J,"=500g")</f>
        <v>0</v>
      </c>
      <c r="M14" s="43" t="n">
        <f aca="false">SUMIFS(cp_cmd!$G:$G,cp_cmd!$D:$D,"="&amp;$B14,cp_cmd!$I:$I,"="&amp;L$1,cp_cmd!$J:$J,"=1000g")</f>
        <v>0</v>
      </c>
      <c r="N14" s="43" t="n">
        <f aca="false">SUMIFS(cp_cmd!$G:$G,cp_cmd!$D:$D,"="&amp;$B14,cp_cmd!$I:$I,"="&amp;L$1,cp_cmd!$J:$J,"=3000g")</f>
        <v>0</v>
      </c>
      <c r="O14" s="43" t="n">
        <f aca="false">SUMIFS(cp_cmd!$G:$G,cp_cmd!$D:$D,"="&amp;$B14,cp_cmd!$I:$I,"="&amp;O$1,cp_cmd!$J:$J,"=500g")</f>
        <v>0</v>
      </c>
      <c r="P14" s="43"/>
      <c r="Q14" s="44"/>
      <c r="R14" s="43" t="n">
        <f aca="false">SUMIFS(cp_cmd!$G:$G,cp_cmd!$D:$D,"="&amp;$B14,cp_cmd!$I:$I,"="&amp;R$1,cp_cmd!$J:$J,"=500g")</f>
        <v>0</v>
      </c>
      <c r="S14" s="43" t="n">
        <f aca="false">SUMIFS(cp_cmd!$G:$G,cp_cmd!$D:$D,"="&amp;$B14,cp_cmd!$I:$I,"="&amp;R$1,cp_cmd!$J:$J,"=1000g")</f>
        <v>0</v>
      </c>
      <c r="T14" s="42" t="n">
        <f aca="false">SUMIFS(cp_cmd!$G:$G,cp_cmd!$D:$D,"="&amp;$B14,cp_cmd!$I:$I,"="&amp;T$1,cp_cmd!$J:$J,"=500g")</f>
        <v>0</v>
      </c>
      <c r="U14" s="44"/>
      <c r="V14" s="43" t="n">
        <f aca="false">SUMIFS(cp_cmd!$G:$G,cp_cmd!$D:$D,"="&amp;$B14,cp_cmd!$I:$I,"="&amp;V$1,cp_cmd!$J:$J,"=500g")</f>
        <v>0</v>
      </c>
      <c r="W14" s="43" t="n">
        <f aca="false">SUMIFS(cp_cmd!$G:$G,cp_cmd!$D:$D,"="&amp;$B14,cp_cmd!$I:$I,"="&amp;V$1,cp_cmd!$J:$J,"=1000g")</f>
        <v>0</v>
      </c>
      <c r="X14" s="43" t="n">
        <f aca="false">SUMIFS(cp_cmd!$G:$G,cp_cmd!$D:$D,"="&amp;$B14,cp_cmd!$I:$I,"="&amp;V$1,cp_cmd!$J:$J,"=2000g")</f>
        <v>0</v>
      </c>
      <c r="Y14" s="44"/>
      <c r="Z14" s="45" t="n">
        <f aca="false">SUMIFS(cp_cmd!$G:$G,cp_cmd!$D:$D,"="&amp;$B14,cp_cmd!$I:$I,"="&amp;Z$1,cp_cmd!$J:$J,"=500g")</f>
        <v>0</v>
      </c>
      <c r="AA14" s="45" t="n">
        <f aca="false">SUMIFS(cp_cmd!$G:$G,cp_cmd!$D:$D,"="&amp;$B14,cp_cmd!$I:$I,"="&amp;Z$1,cp_cmd!$J:$J,"=1000g")</f>
        <v>0</v>
      </c>
      <c r="AB14" s="45" t="n">
        <f aca="false">SUMIFS(cp_cmd!$G:$G,cp_cmd!$D:$D,"="&amp;$B14,cp_cmd!$I:$I,"="&amp;Z$1,cp_cmd!$J:$J,"=3000g")</f>
        <v>0</v>
      </c>
      <c r="AC14" s="44"/>
      <c r="AD14" s="43" t="n">
        <f aca="false">SUMIFS(cp_cmd!$G:$G,cp_cmd!$D:$D,"="&amp;$B14,cp_cmd!$I:$I,"="&amp;AD$1,cp_cmd!$J:$J,"=500g")</f>
        <v>0</v>
      </c>
      <c r="AE14" s="43" t="n">
        <f aca="false">SUMIFS(cp_cmd!$G:$G,cp_cmd!$D:$D,"="&amp;$B14,cp_cmd!$I:$I,"="&amp;AD$1,cp_cmd!$J:$J,"=1000g")</f>
        <v>0</v>
      </c>
      <c r="AF14" s="44"/>
      <c r="AG14" s="44"/>
      <c r="AH14" s="44"/>
      <c r="AI14" s="44"/>
      <c r="AJ14" s="43" t="n">
        <f aca="false">SUMIFS(cp_cmd!$G:$G,cp_cmd!$D:$D,"="&amp;$B14,cp_cmd!$I:$I,"="&amp;AJ$1,cp_cmd!$J:$J,"=500g")</f>
        <v>0</v>
      </c>
      <c r="AK14" s="43" t="n">
        <f aca="false">SUMIFS(cp_cmd!$G:$G,cp_cmd!$D:$D,"="&amp;$B14,cp_cmd!$I:$I,"="&amp;AJ$1,cp_cmd!$J:$J,"=1000g")</f>
        <v>0</v>
      </c>
      <c r="AL14" s="46"/>
      <c r="AM14" s="47" t="n">
        <f aca="false">SUMIFS(cp_cmd!$G:$G,cp_cmd!$D:$D,"="&amp;$B14,cp_cmd!$I:$I,"="&amp;AM$1,cp_cmd!$J:$J,"=500g")</f>
        <v>0</v>
      </c>
      <c r="AN14" s="44"/>
      <c r="AO14" s="44" t="n">
        <f aca="false">SUMIFS(cp_cmd!$G:$G,cp_cmd!$D:$D,"="&amp;$B14,cp_cmd!$I:$I,"="&amp;AO$1,cp_cmd!$J:$J,"=500g")</f>
        <v>0</v>
      </c>
      <c r="AP14" s="44"/>
      <c r="AQ14" s="44"/>
      <c r="AR14" s="44"/>
      <c r="AS14" s="44"/>
      <c r="AT14" s="44"/>
      <c r="AU14" s="44"/>
      <c r="AV14" s="44"/>
      <c r="AW14" s="44"/>
      <c r="AX14" s="43" t="n">
        <f aca="false">SUMIFS(cp_cmd!$G:$G,cp_cmd!$D:$D,"="&amp;$B14,cp_cmd!$I:$I,"="&amp;AX$1,cp_cmd!$J:$J,"=500g")</f>
        <v>0</v>
      </c>
      <c r="AY14" s="43" t="n">
        <f aca="false">SUMIFS(cp_cmd!$G:$G,cp_cmd!$D:$D,"="&amp;$B14,cp_cmd!$I:$I,"="&amp;AY$1,cp_cmd!$J:$J,"=500g")</f>
        <v>0</v>
      </c>
      <c r="AZ14" s="43" t="n">
        <f aca="false">SUMIFS(cp_cmd!$G:$G,cp_cmd!$D:$D,"="&amp;$B14,cp_cmd!$I:$I,"="&amp;AY$1,cp_cmd!$J:$J,"=1000g")</f>
        <v>0</v>
      </c>
      <c r="BA14" s="46" t="n">
        <f aca="false">SUMIFS(cp_cmd!$G:$G,cp_cmd!$D:$D,"="&amp;$B14,cp_cmd!$I:$I,"="&amp;BA$1,cp_cmd!$J:$J,"=2000g")</f>
        <v>0</v>
      </c>
      <c r="BB14" s="47" t="n">
        <f aca="false">SUMIFS(cp_cmd!$G:$G,cp_cmd!$D:$D,"="&amp;$B14,cp_cmd!$I:$I,"="&amp;BB$1,cp_cmd!$J:$J,"=500g")</f>
        <v>0</v>
      </c>
      <c r="BC14" s="42" t="n">
        <f aca="false">SUMIFS(cp_cmd!$G:$G,cp_cmd!$D:$D,"="&amp;$B14,cp_cmd!$I:$I,"="&amp;BC$1,cp_cmd!$J:$J,"=500g")</f>
        <v>0</v>
      </c>
      <c r="BD14" s="43" t="n">
        <f aca="false">SUMIFS(cp_cmd!$G:$G,cp_cmd!$D:$D,"="&amp;$B14,cp_cmd!$I:$I,"="&amp;BD$1,cp_cmd!$J:$J,"=350g")</f>
        <v>0</v>
      </c>
      <c r="BE14" s="43" t="n">
        <f aca="false">SUMIFS(cp_cmd!$G:$G,cp_cmd!$D:$D,"="&amp;$B14,cp_cmd!$I:$I,"="&amp;BE$1,cp_cmd!$J:$J,"=350g")</f>
        <v>0</v>
      </c>
      <c r="BF14" s="43" t="n">
        <f aca="false">SUMIFS(cp_cmd!$G:$G,cp_cmd!$D:$D,"="&amp;$B14,cp_cmd!$I:$I,"="&amp;BF$1,cp_cmd!$J:$J,"=350g")</f>
        <v>0</v>
      </c>
      <c r="BG14" s="42" t="n">
        <f aca="false">SUMIFS(cp_cmd!$G:$G,cp_cmd!$D:$D,"="&amp;$B14,cp_cmd!$I:$I,"="&amp;BG$1,cp_cmd!$J:$J,"=500g")</f>
        <v>0</v>
      </c>
      <c r="BH14" s="42" t="n">
        <f aca="false">SUMIFS(cp_cmd!$G:$G,cp_cmd!$D:$D,"="&amp;$B14,cp_cmd!$I:$I,"="&amp;BH$1,cp_cmd!$J:$J,"=500g")</f>
        <v>0</v>
      </c>
      <c r="BI14" s="43" t="n">
        <f aca="false">SUMIFS(cp_cmd!$G:$G,cp_cmd!$D:$D,"="&amp;$B14,cp_cmd!$I:$I,"="&amp;BI$1,cp_cmd!$J:$J,"=120g")</f>
        <v>0</v>
      </c>
      <c r="BJ14" s="43" t="n">
        <f aca="false">SUMIFS(cp_cmd!$G:$G,cp_cmd!$D:$D,"="&amp;$B14,cp_cmd!$I:$I,"="&amp;BJ$1,cp_cmd!$J:$J,"=120g")</f>
        <v>0</v>
      </c>
      <c r="BK14" s="43" t="n">
        <f aca="false">SUMIFS(cp_cmd!$G:$G,cp_cmd!$D:$D,"="&amp;$B14,cp_cmd!$I:$I,"="&amp;BK$1,cp_cmd!$J:$J,"=260g")</f>
        <v>0</v>
      </c>
      <c r="BL14" s="42" t="n">
        <f aca="false">SUMIFS(cp_cmd!$G:$G,cp_cmd!$D:$D,"="&amp;$B14,cp_cmd!$I:$I,"="&amp;BL$1,cp_cmd!$J:$J,"=500g")</f>
        <v>0</v>
      </c>
      <c r="BM14" s="43" t="n">
        <f aca="false">SUM(D14:BL14)</f>
        <v>0</v>
      </c>
      <c r="BN14" s="50"/>
      <c r="BO14" s="51"/>
      <c r="BQ14" s="3" t="n">
        <f aca="false">SUMPRODUCT(D14:BJ14,D$46:BJ$46)*(1-BP14/100)</f>
        <v>0</v>
      </c>
      <c r="BW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2" t="n">
        <f aca="false">SUMIFS(cp_cmd!$G:$G,cp_cmd!$D:$D,"="&amp;$B15,cp_cmd!$I:$I,"="&amp;J$1,cp_cmd!$J:$J,"=250g")</f>
        <v>0</v>
      </c>
      <c r="K15" s="42" t="n">
        <f aca="false">SUMIFS(cp_cmd!$G:$G,cp_cmd!$D:$D,"="&amp;$B15,cp_cmd!$I:$I,"="&amp;K$1,cp_cmd!$J:$J,"=250g")</f>
        <v>0</v>
      </c>
      <c r="L15" s="43" t="n">
        <f aca="false">SUMIFS(cp_cmd!$G:$G,cp_cmd!$D:$D,"="&amp;$B15,cp_cmd!$I:$I,"="&amp;L$1,cp_cmd!$J:$J,"=500g")</f>
        <v>0</v>
      </c>
      <c r="M15" s="43" t="n">
        <f aca="false">SUMIFS(cp_cmd!$G:$G,cp_cmd!$D:$D,"="&amp;$B15,cp_cmd!$I:$I,"="&amp;L$1,cp_cmd!$J:$J,"=1000g")</f>
        <v>0</v>
      </c>
      <c r="N15" s="43" t="n">
        <f aca="false">SUMIFS(cp_cmd!$G:$G,cp_cmd!$D:$D,"="&amp;$B15,cp_cmd!$I:$I,"="&amp;L$1,cp_cmd!$J:$J,"=3000g")</f>
        <v>0</v>
      </c>
      <c r="O15" s="43" t="n">
        <f aca="false">SUMIFS(cp_cmd!$G:$G,cp_cmd!$D:$D,"="&amp;$B15,cp_cmd!$I:$I,"="&amp;O$1,cp_cmd!$J:$J,"=500g")</f>
        <v>0</v>
      </c>
      <c r="P15" s="43"/>
      <c r="Q15" s="44"/>
      <c r="R15" s="43" t="n">
        <f aca="false">SUMIFS(cp_cmd!$G:$G,cp_cmd!$D:$D,"="&amp;$B15,cp_cmd!$I:$I,"="&amp;R$1,cp_cmd!$J:$J,"=500g")</f>
        <v>0</v>
      </c>
      <c r="S15" s="43" t="n">
        <f aca="false">SUMIFS(cp_cmd!$G:$G,cp_cmd!$D:$D,"="&amp;$B15,cp_cmd!$I:$I,"="&amp;R$1,cp_cmd!$J:$J,"=1000g")</f>
        <v>0</v>
      </c>
      <c r="T15" s="42" t="n">
        <f aca="false">SUMIFS(cp_cmd!$G:$G,cp_cmd!$D:$D,"="&amp;$B15,cp_cmd!$I:$I,"="&amp;T$1,cp_cmd!$J:$J,"=500g")</f>
        <v>0</v>
      </c>
      <c r="U15" s="44"/>
      <c r="V15" s="43" t="n">
        <f aca="false">SUMIFS(cp_cmd!$G:$G,cp_cmd!$D:$D,"="&amp;$B15,cp_cmd!$I:$I,"="&amp;V$1,cp_cmd!$J:$J,"=500g")</f>
        <v>0</v>
      </c>
      <c r="W15" s="43" t="n">
        <f aca="false">SUMIFS(cp_cmd!$G:$G,cp_cmd!$D:$D,"="&amp;$B15,cp_cmd!$I:$I,"="&amp;V$1,cp_cmd!$J:$J,"=1000g")</f>
        <v>0</v>
      </c>
      <c r="X15" s="43" t="n">
        <f aca="false">SUMIFS(cp_cmd!$G:$G,cp_cmd!$D:$D,"="&amp;$B15,cp_cmd!$I:$I,"="&amp;V$1,cp_cmd!$J:$J,"=2000g")</f>
        <v>0</v>
      </c>
      <c r="Y15" s="44"/>
      <c r="Z15" s="45" t="n">
        <f aca="false">SUMIFS(cp_cmd!$G:$G,cp_cmd!$D:$D,"="&amp;$B15,cp_cmd!$I:$I,"="&amp;Z$1,cp_cmd!$J:$J,"=500g")</f>
        <v>0</v>
      </c>
      <c r="AA15" s="45" t="n">
        <f aca="false">SUMIFS(cp_cmd!$G:$G,cp_cmd!$D:$D,"="&amp;$B15,cp_cmd!$I:$I,"="&amp;Z$1,cp_cmd!$J:$J,"=1000g")</f>
        <v>0</v>
      </c>
      <c r="AB15" s="45" t="n">
        <f aca="false">SUMIFS(cp_cmd!$G:$G,cp_cmd!$D:$D,"="&amp;$B15,cp_cmd!$I:$I,"="&amp;Z$1,cp_cmd!$J:$J,"=3000g")</f>
        <v>0</v>
      </c>
      <c r="AC15" s="44"/>
      <c r="AD15" s="43" t="n">
        <f aca="false">SUMIFS(cp_cmd!$G:$G,cp_cmd!$D:$D,"="&amp;$B15,cp_cmd!$I:$I,"="&amp;AD$1,cp_cmd!$J:$J,"=500g")</f>
        <v>0</v>
      </c>
      <c r="AE15" s="43" t="n">
        <f aca="false">SUMIFS(cp_cmd!$G:$G,cp_cmd!$D:$D,"="&amp;$B15,cp_cmd!$I:$I,"="&amp;AD$1,cp_cmd!$J:$J,"=1000g")</f>
        <v>0</v>
      </c>
      <c r="AF15" s="44"/>
      <c r="AG15" s="44"/>
      <c r="AH15" s="44"/>
      <c r="AI15" s="44"/>
      <c r="AJ15" s="43" t="n">
        <f aca="false">SUMIFS(cp_cmd!$G:$G,cp_cmd!$D:$D,"="&amp;$B15,cp_cmd!$I:$I,"="&amp;AJ$1,cp_cmd!$J:$J,"=500g")</f>
        <v>0</v>
      </c>
      <c r="AK15" s="43" t="n">
        <f aca="false">SUMIFS(cp_cmd!$G:$G,cp_cmd!$D:$D,"="&amp;$B15,cp_cmd!$I:$I,"="&amp;AJ$1,cp_cmd!$J:$J,"=1000g")</f>
        <v>0</v>
      </c>
      <c r="AL15" s="46"/>
      <c r="AM15" s="47" t="n">
        <f aca="false">SUMIFS(cp_cmd!$G:$G,cp_cmd!$D:$D,"="&amp;$B15,cp_cmd!$I:$I,"="&amp;AM$1,cp_cmd!$J:$J,"=500g")</f>
        <v>0</v>
      </c>
      <c r="AN15" s="44"/>
      <c r="AO15" s="44" t="n">
        <f aca="false">SUMIFS(cp_cmd!$G:$G,cp_cmd!$D:$D,"="&amp;$B15,cp_cmd!$I:$I,"="&amp;AO$1,cp_cmd!$J:$J,"=500g")</f>
        <v>0</v>
      </c>
      <c r="AP15" s="44"/>
      <c r="AQ15" s="44"/>
      <c r="AR15" s="44"/>
      <c r="AS15" s="44"/>
      <c r="AT15" s="44"/>
      <c r="AU15" s="44"/>
      <c r="AV15" s="44"/>
      <c r="AW15" s="44"/>
      <c r="AX15" s="43" t="n">
        <f aca="false">SUMIFS(cp_cmd!$G:$G,cp_cmd!$D:$D,"="&amp;$B15,cp_cmd!$I:$I,"="&amp;AX$1,cp_cmd!$J:$J,"=500g")</f>
        <v>0</v>
      </c>
      <c r="AY15" s="43" t="n">
        <f aca="false">SUMIFS(cp_cmd!$G:$G,cp_cmd!$D:$D,"="&amp;$B15,cp_cmd!$I:$I,"="&amp;AY$1,cp_cmd!$J:$J,"=500g")</f>
        <v>0</v>
      </c>
      <c r="AZ15" s="43" t="n">
        <f aca="false">SUMIFS(cp_cmd!$G:$G,cp_cmd!$D:$D,"="&amp;$B15,cp_cmd!$I:$I,"="&amp;AY$1,cp_cmd!$J:$J,"=1000g")</f>
        <v>0</v>
      </c>
      <c r="BA15" s="46" t="n">
        <f aca="false">SUMIFS(cp_cmd!$G:$G,cp_cmd!$D:$D,"="&amp;$B15,cp_cmd!$I:$I,"="&amp;BA$1,cp_cmd!$J:$J,"=2000g")</f>
        <v>0</v>
      </c>
      <c r="BB15" s="47" t="n">
        <f aca="false">SUMIFS(cp_cmd!$G:$G,cp_cmd!$D:$D,"="&amp;$B15,cp_cmd!$I:$I,"="&amp;BB$1,cp_cmd!$J:$J,"=500g")</f>
        <v>0</v>
      </c>
      <c r="BC15" s="42" t="n">
        <f aca="false">SUMIFS(cp_cmd!$G:$G,cp_cmd!$D:$D,"="&amp;$B15,cp_cmd!$I:$I,"="&amp;BC$1,cp_cmd!$J:$J,"=500g")</f>
        <v>0</v>
      </c>
      <c r="BD15" s="43" t="n">
        <f aca="false">SUMIFS(cp_cmd!$G:$G,cp_cmd!$D:$D,"="&amp;$B15,cp_cmd!$I:$I,"="&amp;BD$1,cp_cmd!$J:$J,"=350g")</f>
        <v>0</v>
      </c>
      <c r="BE15" s="43" t="n">
        <f aca="false">SUMIFS(cp_cmd!$G:$G,cp_cmd!$D:$D,"="&amp;$B15,cp_cmd!$I:$I,"="&amp;BE$1,cp_cmd!$J:$J,"=350g")</f>
        <v>0</v>
      </c>
      <c r="BF15" s="43" t="n">
        <f aca="false">SUMIFS(cp_cmd!$G:$G,cp_cmd!$D:$D,"="&amp;$B15,cp_cmd!$I:$I,"="&amp;BF$1,cp_cmd!$J:$J,"=350g")</f>
        <v>0</v>
      </c>
      <c r="BG15" s="42" t="n">
        <f aca="false">SUMIFS(cp_cmd!$G:$G,cp_cmd!$D:$D,"="&amp;$B15,cp_cmd!$I:$I,"="&amp;BG$1,cp_cmd!$J:$J,"=500g")</f>
        <v>0</v>
      </c>
      <c r="BH15" s="42" t="n">
        <f aca="false">SUMIFS(cp_cmd!$G:$G,cp_cmd!$D:$D,"="&amp;$B15,cp_cmd!$I:$I,"="&amp;BH$1,cp_cmd!$J:$J,"=500g")</f>
        <v>0</v>
      </c>
      <c r="BI15" s="43" t="n">
        <f aca="false">SUMIFS(cp_cmd!$G:$G,cp_cmd!$D:$D,"="&amp;$B15,cp_cmd!$I:$I,"="&amp;BI$1,cp_cmd!$J:$J,"=120g")</f>
        <v>0</v>
      </c>
      <c r="BJ15" s="43" t="n">
        <f aca="false">SUMIFS(cp_cmd!$G:$G,cp_cmd!$D:$D,"="&amp;$B15,cp_cmd!$I:$I,"="&amp;BJ$1,cp_cmd!$J:$J,"=120g")</f>
        <v>0</v>
      </c>
      <c r="BK15" s="43" t="n">
        <f aca="false">SUMIFS(cp_cmd!$G:$G,cp_cmd!$D:$D,"="&amp;$B15,cp_cmd!$I:$I,"="&amp;BK$1,cp_cmd!$J:$J,"=260g")</f>
        <v>0</v>
      </c>
      <c r="BL15" s="42" t="n">
        <f aca="false">SUMIFS(cp_cmd!$G:$G,cp_cmd!$D:$D,"="&amp;$B15,cp_cmd!$I:$I,"="&amp;BL$1,cp_cmd!$J:$J,"=500g")</f>
        <v>0</v>
      </c>
      <c r="BM15" s="43" t="n">
        <f aca="false">SUM(D15:BL15)</f>
        <v>0</v>
      </c>
      <c r="BN15" s="52"/>
      <c r="BO15" s="51"/>
      <c r="BQ15" s="3" t="n">
        <f aca="false">SUMPRODUCT(D15:BJ15,D$46:BJ$46)*(1-BP15/100)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2" t="n">
        <f aca="false">SUMIFS(cp_cmd!$G:$G,cp_cmd!$D:$D,"="&amp;$B16,cp_cmd!$I:$I,"="&amp;J$1,cp_cmd!$J:$J,"=250g")</f>
        <v>0</v>
      </c>
      <c r="K16" s="42" t="n">
        <f aca="false">SUMIFS(cp_cmd!$G:$G,cp_cmd!$D:$D,"="&amp;$B16,cp_cmd!$I:$I,"="&amp;K$1,cp_cmd!$J:$J,"=250g")</f>
        <v>0</v>
      </c>
      <c r="L16" s="43" t="n">
        <f aca="false">SUMIFS(cp_cmd!$G:$G,cp_cmd!$D:$D,"="&amp;$B16,cp_cmd!$I:$I,"="&amp;L$1,cp_cmd!$J:$J,"=500g")</f>
        <v>0</v>
      </c>
      <c r="M16" s="43" t="n">
        <f aca="false">SUMIFS(cp_cmd!$G:$G,cp_cmd!$D:$D,"="&amp;$B16,cp_cmd!$I:$I,"="&amp;L$1,cp_cmd!$J:$J,"=1000g")</f>
        <v>0</v>
      </c>
      <c r="N16" s="43" t="n">
        <f aca="false">SUMIFS(cp_cmd!$G:$G,cp_cmd!$D:$D,"="&amp;$B16,cp_cmd!$I:$I,"="&amp;L$1,cp_cmd!$J:$J,"=3000g")</f>
        <v>0</v>
      </c>
      <c r="O16" s="43" t="n">
        <f aca="false">SUMIFS(cp_cmd!$G:$G,cp_cmd!$D:$D,"="&amp;$B16,cp_cmd!$I:$I,"="&amp;O$1,cp_cmd!$J:$J,"=500g")</f>
        <v>0</v>
      </c>
      <c r="P16" s="43"/>
      <c r="Q16" s="44"/>
      <c r="R16" s="43" t="n">
        <f aca="false">SUMIFS(cp_cmd!$G:$G,cp_cmd!$D:$D,"="&amp;$B16,cp_cmd!$I:$I,"="&amp;R$1,cp_cmd!$J:$J,"=500g")</f>
        <v>0</v>
      </c>
      <c r="S16" s="43" t="n">
        <f aca="false">SUMIFS(cp_cmd!$G:$G,cp_cmd!$D:$D,"="&amp;$B16,cp_cmd!$I:$I,"="&amp;R$1,cp_cmd!$J:$J,"=1000g")</f>
        <v>0</v>
      </c>
      <c r="T16" s="42" t="n">
        <f aca="false">SUMIFS(cp_cmd!$G:$G,cp_cmd!$D:$D,"="&amp;$B16,cp_cmd!$I:$I,"="&amp;T$1,cp_cmd!$J:$J,"=500g")</f>
        <v>0</v>
      </c>
      <c r="U16" s="44"/>
      <c r="V16" s="43" t="n">
        <f aca="false">SUMIFS(cp_cmd!$G:$G,cp_cmd!$D:$D,"="&amp;$B16,cp_cmd!$I:$I,"="&amp;V$1,cp_cmd!$J:$J,"=500g")</f>
        <v>0</v>
      </c>
      <c r="W16" s="43" t="n">
        <f aca="false">SUMIFS(cp_cmd!$G:$G,cp_cmd!$D:$D,"="&amp;$B16,cp_cmd!$I:$I,"="&amp;V$1,cp_cmd!$J:$J,"=1000g")</f>
        <v>0</v>
      </c>
      <c r="X16" s="43" t="n">
        <f aca="false">SUMIFS(cp_cmd!$G:$G,cp_cmd!$D:$D,"="&amp;$B16,cp_cmd!$I:$I,"="&amp;V$1,cp_cmd!$J:$J,"=2000g")</f>
        <v>0</v>
      </c>
      <c r="Y16" s="44"/>
      <c r="Z16" s="45" t="n">
        <f aca="false">SUMIFS(cp_cmd!$G:$G,cp_cmd!$D:$D,"="&amp;$B16,cp_cmd!$I:$I,"="&amp;Z$1,cp_cmd!$J:$J,"=500g")</f>
        <v>0</v>
      </c>
      <c r="AA16" s="45" t="n">
        <f aca="false">SUMIFS(cp_cmd!$G:$G,cp_cmd!$D:$D,"="&amp;$B16,cp_cmd!$I:$I,"="&amp;Z$1,cp_cmd!$J:$J,"=1000g")</f>
        <v>0</v>
      </c>
      <c r="AB16" s="45" t="n">
        <f aca="false">SUMIFS(cp_cmd!$G:$G,cp_cmd!$D:$D,"="&amp;$B16,cp_cmd!$I:$I,"="&amp;Z$1,cp_cmd!$J:$J,"=3000g")</f>
        <v>0</v>
      </c>
      <c r="AC16" s="44"/>
      <c r="AD16" s="43" t="n">
        <f aca="false">SUMIFS(cp_cmd!$G:$G,cp_cmd!$D:$D,"="&amp;$B16,cp_cmd!$I:$I,"="&amp;AD$1,cp_cmd!$J:$J,"=500g")</f>
        <v>0</v>
      </c>
      <c r="AE16" s="43" t="n">
        <f aca="false">SUMIFS(cp_cmd!$G:$G,cp_cmd!$D:$D,"="&amp;$B16,cp_cmd!$I:$I,"="&amp;AD$1,cp_cmd!$J:$J,"=1000g")</f>
        <v>0</v>
      </c>
      <c r="AF16" s="44"/>
      <c r="AG16" s="44"/>
      <c r="AH16" s="44"/>
      <c r="AI16" s="44"/>
      <c r="AJ16" s="43" t="n">
        <f aca="false">SUMIFS(cp_cmd!$G:$G,cp_cmd!$D:$D,"="&amp;$B16,cp_cmd!$I:$I,"="&amp;AJ$1,cp_cmd!$J:$J,"=500g")</f>
        <v>0</v>
      </c>
      <c r="AK16" s="43" t="n">
        <f aca="false">SUMIFS(cp_cmd!$G:$G,cp_cmd!$D:$D,"="&amp;$B16,cp_cmd!$I:$I,"="&amp;AJ$1,cp_cmd!$J:$J,"=1000g")</f>
        <v>0</v>
      </c>
      <c r="AL16" s="46"/>
      <c r="AM16" s="47" t="n">
        <f aca="false">SUMIFS(cp_cmd!$G:$G,cp_cmd!$D:$D,"="&amp;$B16,cp_cmd!$I:$I,"="&amp;AM$1,cp_cmd!$J:$J,"=500g")</f>
        <v>0</v>
      </c>
      <c r="AN16" s="44"/>
      <c r="AO16" s="44" t="n">
        <f aca="false">SUMIFS(cp_cmd!$G:$G,cp_cmd!$D:$D,"="&amp;$B16,cp_cmd!$I:$I,"="&amp;AO$1,cp_cmd!$J:$J,"=500g")</f>
        <v>0</v>
      </c>
      <c r="AP16" s="44"/>
      <c r="AQ16" s="44"/>
      <c r="AR16" s="44"/>
      <c r="AS16" s="44"/>
      <c r="AT16" s="44"/>
      <c r="AU16" s="44"/>
      <c r="AV16" s="44"/>
      <c r="AW16" s="44"/>
      <c r="AX16" s="43" t="n">
        <f aca="false">SUMIFS(cp_cmd!$G:$G,cp_cmd!$D:$D,"="&amp;$B16,cp_cmd!$I:$I,"="&amp;AX$1,cp_cmd!$J:$J,"=500g")</f>
        <v>0</v>
      </c>
      <c r="AY16" s="43" t="n">
        <f aca="false">SUMIFS(cp_cmd!$G:$G,cp_cmd!$D:$D,"="&amp;$B16,cp_cmd!$I:$I,"="&amp;AY$1,cp_cmd!$J:$J,"=500g")</f>
        <v>0</v>
      </c>
      <c r="AZ16" s="43" t="n">
        <f aca="false">SUMIFS(cp_cmd!$G:$G,cp_cmd!$D:$D,"="&amp;$B16,cp_cmd!$I:$I,"="&amp;AY$1,cp_cmd!$J:$J,"=1000g")</f>
        <v>0</v>
      </c>
      <c r="BA16" s="46" t="n">
        <f aca="false">SUMIFS(cp_cmd!$G:$G,cp_cmd!$D:$D,"="&amp;$B16,cp_cmd!$I:$I,"="&amp;BA$1,cp_cmd!$J:$J,"=2000g")</f>
        <v>0</v>
      </c>
      <c r="BB16" s="47" t="n">
        <f aca="false">SUMIFS(cp_cmd!$G:$G,cp_cmd!$D:$D,"="&amp;$B16,cp_cmd!$I:$I,"="&amp;BB$1,cp_cmd!$J:$J,"=500g")</f>
        <v>0</v>
      </c>
      <c r="BC16" s="42" t="n">
        <f aca="false">SUMIFS(cp_cmd!$G:$G,cp_cmd!$D:$D,"="&amp;$B16,cp_cmd!$I:$I,"="&amp;BC$1,cp_cmd!$J:$J,"=500g")</f>
        <v>0</v>
      </c>
      <c r="BD16" s="43" t="n">
        <f aca="false">SUMIFS(cp_cmd!$G:$G,cp_cmd!$D:$D,"="&amp;$B16,cp_cmd!$I:$I,"="&amp;BD$1,cp_cmd!$J:$J,"=350g")</f>
        <v>0</v>
      </c>
      <c r="BE16" s="43" t="n">
        <f aca="false">SUMIFS(cp_cmd!$G:$G,cp_cmd!$D:$D,"="&amp;$B16,cp_cmd!$I:$I,"="&amp;BE$1,cp_cmd!$J:$J,"=350g")</f>
        <v>0</v>
      </c>
      <c r="BF16" s="43" t="n">
        <f aca="false">SUMIFS(cp_cmd!$G:$G,cp_cmd!$D:$D,"="&amp;$B16,cp_cmd!$I:$I,"="&amp;BF$1,cp_cmd!$J:$J,"=350g")</f>
        <v>0</v>
      </c>
      <c r="BG16" s="42" t="n">
        <f aca="false">SUMIFS(cp_cmd!$G:$G,cp_cmd!$D:$D,"="&amp;$B16,cp_cmd!$I:$I,"="&amp;BG$1,cp_cmd!$J:$J,"=500g")</f>
        <v>0</v>
      </c>
      <c r="BH16" s="42" t="n">
        <f aca="false">SUMIFS(cp_cmd!$G:$G,cp_cmd!$D:$D,"="&amp;$B16,cp_cmd!$I:$I,"="&amp;BH$1,cp_cmd!$J:$J,"=500g")</f>
        <v>0</v>
      </c>
      <c r="BI16" s="43" t="n">
        <f aca="false">SUMIFS(cp_cmd!$G:$G,cp_cmd!$D:$D,"="&amp;$B16,cp_cmd!$I:$I,"="&amp;BI$1,cp_cmd!$J:$J,"=120g")</f>
        <v>0</v>
      </c>
      <c r="BJ16" s="43" t="n">
        <f aca="false">SUMIFS(cp_cmd!$G:$G,cp_cmd!$D:$D,"="&amp;$B16,cp_cmd!$I:$I,"="&amp;BJ$1,cp_cmd!$J:$J,"=120g")</f>
        <v>0</v>
      </c>
      <c r="BK16" s="43" t="n">
        <f aca="false">SUMIFS(cp_cmd!$G:$G,cp_cmd!$D:$D,"="&amp;$B16,cp_cmd!$I:$I,"="&amp;BK$1,cp_cmd!$J:$J,"=260g")</f>
        <v>0</v>
      </c>
      <c r="BL16" s="42" t="n">
        <f aca="false">SUMIFS(cp_cmd!$G:$G,cp_cmd!$D:$D,"="&amp;$B16,cp_cmd!$I:$I,"="&amp;BL$1,cp_cmd!$J:$J,"=500g")</f>
        <v>0</v>
      </c>
      <c r="BM16" s="43" t="n">
        <f aca="false">SUM(D16:BL16)</f>
        <v>0</v>
      </c>
      <c r="BN16" s="50"/>
      <c r="BO16" s="51"/>
      <c r="BQ16" s="3" t="n">
        <f aca="false">SUMPRODUCT(D16:BJ16,D$46:BJ$46)*(1-BP16/100)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2" t="n">
        <f aca="false">SUMIFS(cp_cmd!$G:$G,cp_cmd!$D:$D,"="&amp;$B17,cp_cmd!$I:$I,"="&amp;J$1,cp_cmd!$J:$J,"=250g")</f>
        <v>0</v>
      </c>
      <c r="K17" s="42" t="n">
        <f aca="false">SUMIFS(cp_cmd!$G:$G,cp_cmd!$D:$D,"="&amp;$B17,cp_cmd!$I:$I,"="&amp;K$1,cp_cmd!$J:$J,"=250g")</f>
        <v>0</v>
      </c>
      <c r="L17" s="43" t="n">
        <f aca="false">SUMIFS(cp_cmd!$G:$G,cp_cmd!$D:$D,"="&amp;$B17,cp_cmd!$I:$I,"="&amp;L$1,cp_cmd!$J:$J,"=500g")</f>
        <v>0</v>
      </c>
      <c r="M17" s="43" t="n">
        <f aca="false">SUMIFS(cp_cmd!$G:$G,cp_cmd!$D:$D,"="&amp;$B17,cp_cmd!$I:$I,"="&amp;L$1,cp_cmd!$J:$J,"=1000g")</f>
        <v>0</v>
      </c>
      <c r="N17" s="43" t="n">
        <f aca="false">SUMIFS(cp_cmd!$G:$G,cp_cmd!$D:$D,"="&amp;$B17,cp_cmd!$I:$I,"="&amp;L$1,cp_cmd!$J:$J,"=3000g")</f>
        <v>0</v>
      </c>
      <c r="O17" s="43" t="n">
        <f aca="false">SUMIFS(cp_cmd!$G:$G,cp_cmd!$D:$D,"="&amp;$B17,cp_cmd!$I:$I,"="&amp;O$1,cp_cmd!$J:$J,"=500g")</f>
        <v>0</v>
      </c>
      <c r="P17" s="43"/>
      <c r="Q17" s="44"/>
      <c r="R17" s="43" t="n">
        <f aca="false">SUMIFS(cp_cmd!$G:$G,cp_cmd!$D:$D,"="&amp;$B17,cp_cmd!$I:$I,"="&amp;R$1,cp_cmd!$J:$J,"=500g")</f>
        <v>0</v>
      </c>
      <c r="S17" s="43" t="n">
        <f aca="false">SUMIFS(cp_cmd!$G:$G,cp_cmd!$D:$D,"="&amp;$B17,cp_cmd!$I:$I,"="&amp;R$1,cp_cmd!$J:$J,"=1000g")</f>
        <v>0</v>
      </c>
      <c r="T17" s="42" t="n">
        <f aca="false">SUMIFS(cp_cmd!$G:$G,cp_cmd!$D:$D,"="&amp;$B17,cp_cmd!$I:$I,"="&amp;T$1,cp_cmd!$J:$J,"=500g")</f>
        <v>0</v>
      </c>
      <c r="U17" s="44"/>
      <c r="V17" s="43" t="n">
        <f aca="false">SUMIFS(cp_cmd!$G:$G,cp_cmd!$D:$D,"="&amp;$B17,cp_cmd!$I:$I,"="&amp;V$1,cp_cmd!$J:$J,"=500g")</f>
        <v>0</v>
      </c>
      <c r="W17" s="43" t="n">
        <f aca="false">SUMIFS(cp_cmd!$G:$G,cp_cmd!$D:$D,"="&amp;$B17,cp_cmd!$I:$I,"="&amp;V$1,cp_cmd!$J:$J,"=1000g")</f>
        <v>0</v>
      </c>
      <c r="X17" s="43" t="n">
        <f aca="false">SUMIFS(cp_cmd!$G:$G,cp_cmd!$D:$D,"="&amp;$B17,cp_cmd!$I:$I,"="&amp;V$1,cp_cmd!$J:$J,"=2000g")</f>
        <v>0</v>
      </c>
      <c r="Y17" s="44"/>
      <c r="Z17" s="45" t="n">
        <f aca="false">SUMIFS(cp_cmd!$G:$G,cp_cmd!$D:$D,"="&amp;$B17,cp_cmd!$I:$I,"="&amp;Z$1,cp_cmd!$J:$J,"=500g")</f>
        <v>0</v>
      </c>
      <c r="AA17" s="45" t="n">
        <f aca="false">SUMIFS(cp_cmd!$G:$G,cp_cmd!$D:$D,"="&amp;$B17,cp_cmd!$I:$I,"="&amp;Z$1,cp_cmd!$J:$J,"=1000g")</f>
        <v>0</v>
      </c>
      <c r="AB17" s="45" t="n">
        <f aca="false">SUMIFS(cp_cmd!$G:$G,cp_cmd!$D:$D,"="&amp;$B17,cp_cmd!$I:$I,"="&amp;Z$1,cp_cmd!$J:$J,"=3000g")</f>
        <v>0</v>
      </c>
      <c r="AC17" s="44"/>
      <c r="AD17" s="43" t="n">
        <f aca="false">SUMIFS(cp_cmd!$G:$G,cp_cmd!$D:$D,"="&amp;$B17,cp_cmd!$I:$I,"="&amp;AD$1,cp_cmd!$J:$J,"=500g")</f>
        <v>0</v>
      </c>
      <c r="AE17" s="43" t="n">
        <f aca="false">SUMIFS(cp_cmd!$G:$G,cp_cmd!$D:$D,"="&amp;$B17,cp_cmd!$I:$I,"="&amp;AD$1,cp_cmd!$J:$J,"=1000g")</f>
        <v>0</v>
      </c>
      <c r="AF17" s="44"/>
      <c r="AG17" s="44"/>
      <c r="AH17" s="44"/>
      <c r="AI17" s="44"/>
      <c r="AJ17" s="43" t="n">
        <f aca="false">SUMIFS(cp_cmd!$G:$G,cp_cmd!$D:$D,"="&amp;$B17,cp_cmd!$I:$I,"="&amp;AJ$1,cp_cmd!$J:$J,"=500g")</f>
        <v>0</v>
      </c>
      <c r="AK17" s="43" t="n">
        <f aca="false">SUMIFS(cp_cmd!$G:$G,cp_cmd!$D:$D,"="&amp;$B17,cp_cmd!$I:$I,"="&amp;AJ$1,cp_cmd!$J:$J,"=1000g")</f>
        <v>0</v>
      </c>
      <c r="AL17" s="46"/>
      <c r="AM17" s="47" t="n">
        <f aca="false">SUMIFS(cp_cmd!$G:$G,cp_cmd!$D:$D,"="&amp;$B17,cp_cmd!$I:$I,"="&amp;AM$1,cp_cmd!$J:$J,"=500g")</f>
        <v>0</v>
      </c>
      <c r="AN17" s="44"/>
      <c r="AO17" s="44" t="n">
        <f aca="false">SUMIFS(cp_cmd!$G:$G,cp_cmd!$D:$D,"="&amp;$B17,cp_cmd!$I:$I,"="&amp;AO$1,cp_cmd!$J:$J,"=500g")</f>
        <v>0</v>
      </c>
      <c r="AP17" s="44"/>
      <c r="AQ17" s="44"/>
      <c r="AR17" s="44"/>
      <c r="AS17" s="44"/>
      <c r="AT17" s="44"/>
      <c r="AU17" s="44"/>
      <c r="AV17" s="44"/>
      <c r="AW17" s="44"/>
      <c r="AX17" s="43" t="n">
        <f aca="false">SUMIFS(cp_cmd!$G:$G,cp_cmd!$D:$D,"="&amp;$B17,cp_cmd!$I:$I,"="&amp;AX$1,cp_cmd!$J:$J,"=500g")</f>
        <v>0</v>
      </c>
      <c r="AY17" s="43" t="n">
        <f aca="false">SUMIFS(cp_cmd!$G:$G,cp_cmd!$D:$D,"="&amp;$B17,cp_cmd!$I:$I,"="&amp;AY$1,cp_cmd!$J:$J,"=500g")</f>
        <v>0</v>
      </c>
      <c r="AZ17" s="43" t="n">
        <f aca="false">SUMIFS(cp_cmd!$G:$G,cp_cmd!$D:$D,"="&amp;$B17,cp_cmd!$I:$I,"="&amp;AY$1,cp_cmd!$J:$J,"=1000g")</f>
        <v>0</v>
      </c>
      <c r="BA17" s="46" t="n">
        <f aca="false">SUMIFS(cp_cmd!$G:$G,cp_cmd!$D:$D,"="&amp;$B17,cp_cmd!$I:$I,"="&amp;BA$1,cp_cmd!$J:$J,"=2000g")</f>
        <v>0</v>
      </c>
      <c r="BB17" s="47" t="n">
        <f aca="false">SUMIFS(cp_cmd!$G:$G,cp_cmd!$D:$D,"="&amp;$B17,cp_cmd!$I:$I,"="&amp;BB$1,cp_cmd!$J:$J,"=500g")</f>
        <v>0</v>
      </c>
      <c r="BC17" s="42" t="n">
        <f aca="false">SUMIFS(cp_cmd!$G:$G,cp_cmd!$D:$D,"="&amp;$B17,cp_cmd!$I:$I,"="&amp;BC$1,cp_cmd!$J:$J,"=500g")</f>
        <v>0</v>
      </c>
      <c r="BD17" s="43" t="n">
        <f aca="false">SUMIFS(cp_cmd!$G:$G,cp_cmd!$D:$D,"="&amp;$B17,cp_cmd!$I:$I,"="&amp;BD$1,cp_cmd!$J:$J,"=350g")</f>
        <v>0</v>
      </c>
      <c r="BE17" s="43" t="n">
        <f aca="false">SUMIFS(cp_cmd!$G:$G,cp_cmd!$D:$D,"="&amp;$B17,cp_cmd!$I:$I,"="&amp;BE$1,cp_cmd!$J:$J,"=350g")</f>
        <v>0</v>
      </c>
      <c r="BF17" s="43" t="n">
        <f aca="false">SUMIFS(cp_cmd!$G:$G,cp_cmd!$D:$D,"="&amp;$B17,cp_cmd!$I:$I,"="&amp;BF$1,cp_cmd!$J:$J,"=350g")</f>
        <v>0</v>
      </c>
      <c r="BG17" s="42" t="n">
        <f aca="false">SUMIFS(cp_cmd!$G:$G,cp_cmd!$D:$D,"="&amp;$B17,cp_cmd!$I:$I,"="&amp;BG$1,cp_cmd!$J:$J,"=500g")</f>
        <v>0</v>
      </c>
      <c r="BH17" s="42" t="n">
        <f aca="false">SUMIFS(cp_cmd!$G:$G,cp_cmd!$D:$D,"="&amp;$B17,cp_cmd!$I:$I,"="&amp;BH$1,cp_cmd!$J:$J,"=500g")</f>
        <v>0</v>
      </c>
      <c r="BI17" s="43" t="n">
        <f aca="false">SUMIFS(cp_cmd!$G:$G,cp_cmd!$D:$D,"="&amp;$B17,cp_cmd!$I:$I,"="&amp;BI$1,cp_cmd!$J:$J,"=120g")</f>
        <v>0</v>
      </c>
      <c r="BJ17" s="43" t="n">
        <f aca="false">SUMIFS(cp_cmd!$G:$G,cp_cmd!$D:$D,"="&amp;$B17,cp_cmd!$I:$I,"="&amp;BJ$1,cp_cmd!$J:$J,"=120g")</f>
        <v>0</v>
      </c>
      <c r="BK17" s="43" t="n">
        <f aca="false">SUMIFS(cp_cmd!$G:$G,cp_cmd!$D:$D,"="&amp;$B17,cp_cmd!$I:$I,"="&amp;BK$1,cp_cmd!$J:$J,"=260g")</f>
        <v>0</v>
      </c>
      <c r="BL17" s="42" t="n">
        <f aca="false">SUMIFS(cp_cmd!$G:$G,cp_cmd!$D:$D,"="&amp;$B17,cp_cmd!$I:$I,"="&amp;BL$1,cp_cmd!$J:$J,"=500g")</f>
        <v>0</v>
      </c>
      <c r="BM17" s="43" t="n">
        <f aca="false">SUM(D17:BL17)</f>
        <v>0</v>
      </c>
      <c r="BN17" s="52"/>
      <c r="BO17" s="51"/>
      <c r="BQ17" s="3" t="n">
        <f aca="false">SUMPRODUCT(D17:BJ17,D$46:BJ$46)*(1-BP17/100)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2" t="n">
        <f aca="false">SUMIFS(cp_cmd!$G:$G,cp_cmd!$D:$D,"="&amp;$B18,cp_cmd!$I:$I,"="&amp;J$1,cp_cmd!$J:$J,"=250g")</f>
        <v>0</v>
      </c>
      <c r="K18" s="42" t="n">
        <f aca="false">SUMIFS(cp_cmd!$G:$G,cp_cmd!$D:$D,"="&amp;$B18,cp_cmd!$I:$I,"="&amp;K$1,cp_cmd!$J:$J,"=250g")</f>
        <v>0</v>
      </c>
      <c r="L18" s="43" t="n">
        <f aca="false">SUMIFS(cp_cmd!$G:$G,cp_cmd!$D:$D,"="&amp;$B18,cp_cmd!$I:$I,"="&amp;L$1,cp_cmd!$J:$J,"=500g")</f>
        <v>0</v>
      </c>
      <c r="M18" s="43" t="n">
        <f aca="false">SUMIFS(cp_cmd!$G:$G,cp_cmd!$D:$D,"="&amp;$B18,cp_cmd!$I:$I,"="&amp;L$1,cp_cmd!$J:$J,"=1000g")</f>
        <v>0</v>
      </c>
      <c r="N18" s="43" t="n">
        <f aca="false">SUMIFS(cp_cmd!$G:$G,cp_cmd!$D:$D,"="&amp;$B18,cp_cmd!$I:$I,"="&amp;L$1,cp_cmd!$J:$J,"=3000g")</f>
        <v>0</v>
      </c>
      <c r="O18" s="43" t="n">
        <f aca="false">SUMIFS(cp_cmd!$G:$G,cp_cmd!$D:$D,"="&amp;$B18,cp_cmd!$I:$I,"="&amp;O$1,cp_cmd!$J:$J,"=500g")</f>
        <v>0</v>
      </c>
      <c r="P18" s="43"/>
      <c r="Q18" s="44"/>
      <c r="R18" s="43" t="n">
        <f aca="false">SUMIFS(cp_cmd!$G:$G,cp_cmd!$D:$D,"="&amp;$B18,cp_cmd!$I:$I,"="&amp;R$1,cp_cmd!$J:$J,"=500g")</f>
        <v>0</v>
      </c>
      <c r="S18" s="43" t="n">
        <f aca="false">SUMIFS(cp_cmd!$G:$G,cp_cmd!$D:$D,"="&amp;$B18,cp_cmd!$I:$I,"="&amp;R$1,cp_cmd!$J:$J,"=1000g")</f>
        <v>0</v>
      </c>
      <c r="T18" s="42" t="n">
        <f aca="false">SUMIFS(cp_cmd!$G:$G,cp_cmd!$D:$D,"="&amp;$B18,cp_cmd!$I:$I,"="&amp;T$1,cp_cmd!$J:$J,"=500g")</f>
        <v>0</v>
      </c>
      <c r="U18" s="44"/>
      <c r="V18" s="43" t="n">
        <f aca="false">SUMIFS(cp_cmd!$G:$G,cp_cmd!$D:$D,"="&amp;$B18,cp_cmd!$I:$I,"="&amp;V$1,cp_cmd!$J:$J,"=500g")</f>
        <v>0</v>
      </c>
      <c r="W18" s="43" t="n">
        <f aca="false">SUMIFS(cp_cmd!$G:$G,cp_cmd!$D:$D,"="&amp;$B18,cp_cmd!$I:$I,"="&amp;V$1,cp_cmd!$J:$J,"=1000g")</f>
        <v>0</v>
      </c>
      <c r="X18" s="43" t="n">
        <f aca="false">SUMIFS(cp_cmd!$G:$G,cp_cmd!$D:$D,"="&amp;$B18,cp_cmd!$I:$I,"="&amp;V$1,cp_cmd!$J:$J,"=2000g")</f>
        <v>0</v>
      </c>
      <c r="Y18" s="44"/>
      <c r="Z18" s="45" t="n">
        <f aca="false">SUMIFS(cp_cmd!$G:$G,cp_cmd!$D:$D,"="&amp;$B18,cp_cmd!$I:$I,"="&amp;Z$1,cp_cmd!$J:$J,"=500g")</f>
        <v>0</v>
      </c>
      <c r="AA18" s="45" t="n">
        <f aca="false">SUMIFS(cp_cmd!$G:$G,cp_cmd!$D:$D,"="&amp;$B18,cp_cmd!$I:$I,"="&amp;Z$1,cp_cmd!$J:$J,"=1000g")</f>
        <v>0</v>
      </c>
      <c r="AB18" s="45" t="n">
        <f aca="false">SUMIFS(cp_cmd!$G:$G,cp_cmd!$D:$D,"="&amp;$B18,cp_cmd!$I:$I,"="&amp;Z$1,cp_cmd!$J:$J,"=3000g")</f>
        <v>0</v>
      </c>
      <c r="AC18" s="44"/>
      <c r="AD18" s="43" t="n">
        <f aca="false">SUMIFS(cp_cmd!$G:$G,cp_cmd!$D:$D,"="&amp;$B18,cp_cmd!$I:$I,"="&amp;AD$1,cp_cmd!$J:$J,"=500g")</f>
        <v>0</v>
      </c>
      <c r="AE18" s="43" t="n">
        <f aca="false">SUMIFS(cp_cmd!$G:$G,cp_cmd!$D:$D,"="&amp;$B18,cp_cmd!$I:$I,"="&amp;AD$1,cp_cmd!$J:$J,"=1000g")</f>
        <v>0</v>
      </c>
      <c r="AF18" s="44"/>
      <c r="AG18" s="44"/>
      <c r="AH18" s="44"/>
      <c r="AI18" s="44"/>
      <c r="AJ18" s="43" t="n">
        <f aca="false">SUMIFS(cp_cmd!$G:$G,cp_cmd!$D:$D,"="&amp;$B18,cp_cmd!$I:$I,"="&amp;AJ$1,cp_cmd!$J:$J,"=500g")</f>
        <v>0</v>
      </c>
      <c r="AK18" s="43" t="n">
        <f aca="false">SUMIFS(cp_cmd!$G:$G,cp_cmd!$D:$D,"="&amp;$B18,cp_cmd!$I:$I,"="&amp;AJ$1,cp_cmd!$J:$J,"=1000g")</f>
        <v>0</v>
      </c>
      <c r="AL18" s="46"/>
      <c r="AM18" s="47" t="n">
        <f aca="false">SUMIFS(cp_cmd!$G:$G,cp_cmd!$D:$D,"="&amp;$B18,cp_cmd!$I:$I,"="&amp;AM$1,cp_cmd!$J:$J,"=500g")</f>
        <v>0</v>
      </c>
      <c r="AN18" s="44"/>
      <c r="AO18" s="44" t="n">
        <f aca="false">SUMIFS(cp_cmd!$G:$G,cp_cmd!$D:$D,"="&amp;$B18,cp_cmd!$I:$I,"="&amp;AO$1,cp_cmd!$J:$J,"=500g")</f>
        <v>0</v>
      </c>
      <c r="AP18" s="44"/>
      <c r="AQ18" s="44"/>
      <c r="AR18" s="44"/>
      <c r="AS18" s="44"/>
      <c r="AT18" s="44"/>
      <c r="AU18" s="44"/>
      <c r="AV18" s="44"/>
      <c r="AW18" s="44"/>
      <c r="AX18" s="43" t="n">
        <f aca="false">SUMIFS(cp_cmd!$G:$G,cp_cmd!$D:$D,"="&amp;$B18,cp_cmd!$I:$I,"="&amp;AX$1,cp_cmd!$J:$J,"=500g")</f>
        <v>0</v>
      </c>
      <c r="AY18" s="43" t="n">
        <f aca="false">SUMIFS(cp_cmd!$G:$G,cp_cmd!$D:$D,"="&amp;$B18,cp_cmd!$I:$I,"="&amp;AY$1,cp_cmd!$J:$J,"=500g")</f>
        <v>0</v>
      </c>
      <c r="AZ18" s="43" t="n">
        <f aca="false">SUMIFS(cp_cmd!$G:$G,cp_cmd!$D:$D,"="&amp;$B18,cp_cmd!$I:$I,"="&amp;AY$1,cp_cmd!$J:$J,"=1000g")</f>
        <v>0</v>
      </c>
      <c r="BA18" s="46" t="n">
        <f aca="false">SUMIFS(cp_cmd!$G:$G,cp_cmd!$D:$D,"="&amp;$B18,cp_cmd!$I:$I,"="&amp;BA$1,cp_cmd!$J:$J,"=2000g")</f>
        <v>0</v>
      </c>
      <c r="BB18" s="47" t="n">
        <f aca="false">SUMIFS(cp_cmd!$G:$G,cp_cmd!$D:$D,"="&amp;$B18,cp_cmd!$I:$I,"="&amp;BB$1,cp_cmd!$J:$J,"=500g")</f>
        <v>0</v>
      </c>
      <c r="BC18" s="42" t="n">
        <f aca="false">SUMIFS(cp_cmd!$G:$G,cp_cmd!$D:$D,"="&amp;$B18,cp_cmd!$I:$I,"="&amp;BC$1,cp_cmd!$J:$J,"=500g")</f>
        <v>0</v>
      </c>
      <c r="BD18" s="43" t="n">
        <f aca="false">SUMIFS(cp_cmd!$G:$G,cp_cmd!$D:$D,"="&amp;$B18,cp_cmd!$I:$I,"="&amp;BD$1,cp_cmd!$J:$J,"=350g")</f>
        <v>0</v>
      </c>
      <c r="BE18" s="43" t="n">
        <f aca="false">SUMIFS(cp_cmd!$G:$G,cp_cmd!$D:$D,"="&amp;$B18,cp_cmd!$I:$I,"="&amp;BE$1,cp_cmd!$J:$J,"=350g")</f>
        <v>0</v>
      </c>
      <c r="BF18" s="43" t="n">
        <f aca="false">SUMIFS(cp_cmd!$G:$G,cp_cmd!$D:$D,"="&amp;$B18,cp_cmd!$I:$I,"="&amp;BF$1,cp_cmd!$J:$J,"=350g")</f>
        <v>0</v>
      </c>
      <c r="BG18" s="42" t="n">
        <f aca="false">SUMIFS(cp_cmd!$G:$G,cp_cmd!$D:$D,"="&amp;$B18,cp_cmd!$I:$I,"="&amp;BG$1,cp_cmd!$J:$J,"=500g")</f>
        <v>0</v>
      </c>
      <c r="BH18" s="42" t="n">
        <f aca="false">SUMIFS(cp_cmd!$G:$G,cp_cmd!$D:$D,"="&amp;$B18,cp_cmd!$I:$I,"="&amp;BH$1,cp_cmd!$J:$J,"=500g")</f>
        <v>0</v>
      </c>
      <c r="BI18" s="43" t="n">
        <f aca="false">SUMIFS(cp_cmd!$G:$G,cp_cmd!$D:$D,"="&amp;$B18,cp_cmd!$I:$I,"="&amp;BI$1,cp_cmd!$J:$J,"=120g")</f>
        <v>0</v>
      </c>
      <c r="BJ18" s="43" t="n">
        <f aca="false">SUMIFS(cp_cmd!$G:$G,cp_cmd!$D:$D,"="&amp;$B18,cp_cmd!$I:$I,"="&amp;BJ$1,cp_cmd!$J:$J,"=120g")</f>
        <v>0</v>
      </c>
      <c r="BK18" s="43" t="n">
        <f aca="false">SUMIFS(cp_cmd!$G:$G,cp_cmd!$D:$D,"="&amp;$B18,cp_cmd!$I:$I,"="&amp;BK$1,cp_cmd!$J:$J,"=260g")</f>
        <v>0</v>
      </c>
      <c r="BL18" s="42" t="n">
        <f aca="false">SUMIFS(cp_cmd!$G:$G,cp_cmd!$D:$D,"="&amp;$B18,cp_cmd!$I:$I,"="&amp;BL$1,cp_cmd!$J:$J,"=500g")</f>
        <v>0</v>
      </c>
      <c r="BM18" s="43" t="n">
        <f aca="false">SUM(D18:BL18)</f>
        <v>0</v>
      </c>
      <c r="BN18" s="50"/>
      <c r="BP18" s="56"/>
      <c r="BQ18" s="3" t="n">
        <f aca="false">SUMPRODUCT(D18:BJ18,D$46:BJ$46)*(1-BP18/100)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2" t="n">
        <f aca="false">SUMIFS(cp_cmd!$G:$G,cp_cmd!$D:$D,"="&amp;$B19,cp_cmd!$I:$I,"="&amp;J$1,cp_cmd!$J:$J,"=250g")</f>
        <v>0</v>
      </c>
      <c r="K19" s="42" t="n">
        <f aca="false">SUMIFS(cp_cmd!$G:$G,cp_cmd!$D:$D,"="&amp;$B19,cp_cmd!$I:$I,"="&amp;K$1,cp_cmd!$J:$J,"=250g")</f>
        <v>0</v>
      </c>
      <c r="L19" s="43" t="n">
        <f aca="false">SUMIFS(cp_cmd!$G:$G,cp_cmd!$D:$D,"="&amp;$B19,cp_cmd!$I:$I,"="&amp;L$1,cp_cmd!$J:$J,"=500g")</f>
        <v>0</v>
      </c>
      <c r="M19" s="43" t="n">
        <f aca="false">SUMIFS(cp_cmd!$G:$G,cp_cmd!$D:$D,"="&amp;$B19,cp_cmd!$I:$I,"="&amp;L$1,cp_cmd!$J:$J,"=1000g")</f>
        <v>0</v>
      </c>
      <c r="N19" s="43" t="n">
        <f aca="false">SUMIFS(cp_cmd!$G:$G,cp_cmd!$D:$D,"="&amp;$B19,cp_cmd!$I:$I,"="&amp;L$1,cp_cmd!$J:$J,"=3000g")</f>
        <v>0</v>
      </c>
      <c r="O19" s="43" t="n">
        <f aca="false">SUMIFS(cp_cmd!$G:$G,cp_cmd!$D:$D,"="&amp;$B19,cp_cmd!$I:$I,"="&amp;O$1,cp_cmd!$J:$J,"=500g")</f>
        <v>0</v>
      </c>
      <c r="P19" s="43"/>
      <c r="Q19" s="44"/>
      <c r="R19" s="43" t="n">
        <f aca="false">SUMIFS(cp_cmd!$G:$G,cp_cmd!$D:$D,"="&amp;$B19,cp_cmd!$I:$I,"="&amp;R$1,cp_cmd!$J:$J,"=500g")</f>
        <v>0</v>
      </c>
      <c r="S19" s="43" t="n">
        <f aca="false">SUMIFS(cp_cmd!$G:$G,cp_cmd!$D:$D,"="&amp;$B19,cp_cmd!$I:$I,"="&amp;R$1,cp_cmd!$J:$J,"=1000g")</f>
        <v>0</v>
      </c>
      <c r="T19" s="42" t="n">
        <f aca="false">SUMIFS(cp_cmd!$G:$G,cp_cmd!$D:$D,"="&amp;$B19,cp_cmd!$I:$I,"="&amp;T$1,cp_cmd!$J:$J,"=500g")</f>
        <v>0</v>
      </c>
      <c r="U19" s="44"/>
      <c r="V19" s="43" t="n">
        <f aca="false">SUMIFS(cp_cmd!$G:$G,cp_cmd!$D:$D,"="&amp;$B19,cp_cmd!$I:$I,"="&amp;V$1,cp_cmd!$J:$J,"=500g")</f>
        <v>0</v>
      </c>
      <c r="W19" s="43" t="n">
        <f aca="false">SUMIFS(cp_cmd!$G:$G,cp_cmd!$D:$D,"="&amp;$B19,cp_cmd!$I:$I,"="&amp;V$1,cp_cmd!$J:$J,"=1000g")</f>
        <v>0</v>
      </c>
      <c r="X19" s="43" t="n">
        <f aca="false">SUMIFS(cp_cmd!$G:$G,cp_cmd!$D:$D,"="&amp;$B19,cp_cmd!$I:$I,"="&amp;V$1,cp_cmd!$J:$J,"=2000g")</f>
        <v>0</v>
      </c>
      <c r="Y19" s="44"/>
      <c r="Z19" s="45" t="n">
        <f aca="false">SUMIFS(cp_cmd!$G:$G,cp_cmd!$D:$D,"="&amp;$B19,cp_cmd!$I:$I,"="&amp;Z$1,cp_cmd!$J:$J,"=500g")</f>
        <v>0</v>
      </c>
      <c r="AA19" s="45" t="n">
        <f aca="false">SUMIFS(cp_cmd!$G:$G,cp_cmd!$D:$D,"="&amp;$B19,cp_cmd!$I:$I,"="&amp;Z$1,cp_cmd!$J:$J,"=1000g")</f>
        <v>0</v>
      </c>
      <c r="AB19" s="45" t="n">
        <f aca="false">SUMIFS(cp_cmd!$G:$G,cp_cmd!$D:$D,"="&amp;$B19,cp_cmd!$I:$I,"="&amp;Z$1,cp_cmd!$J:$J,"=3000g")</f>
        <v>0</v>
      </c>
      <c r="AC19" s="44"/>
      <c r="AD19" s="43" t="n">
        <f aca="false">SUMIFS(cp_cmd!$G:$G,cp_cmd!$D:$D,"="&amp;$B19,cp_cmd!$I:$I,"="&amp;AD$1,cp_cmd!$J:$J,"=500g")</f>
        <v>0</v>
      </c>
      <c r="AE19" s="43" t="n">
        <f aca="false">SUMIFS(cp_cmd!$G:$G,cp_cmd!$D:$D,"="&amp;$B19,cp_cmd!$I:$I,"="&amp;AD$1,cp_cmd!$J:$J,"=1000g")</f>
        <v>0</v>
      </c>
      <c r="AF19" s="44"/>
      <c r="AG19" s="44"/>
      <c r="AH19" s="44"/>
      <c r="AI19" s="44"/>
      <c r="AJ19" s="43" t="n">
        <f aca="false">SUMIFS(cp_cmd!$G:$G,cp_cmd!$D:$D,"="&amp;$B19,cp_cmd!$I:$I,"="&amp;AJ$1,cp_cmd!$J:$J,"=500g")</f>
        <v>0</v>
      </c>
      <c r="AK19" s="43" t="n">
        <f aca="false">SUMIFS(cp_cmd!$G:$G,cp_cmd!$D:$D,"="&amp;$B19,cp_cmd!$I:$I,"="&amp;AJ$1,cp_cmd!$J:$J,"=1000g")</f>
        <v>0</v>
      </c>
      <c r="AL19" s="46"/>
      <c r="AM19" s="47" t="n">
        <f aca="false">SUMIFS(cp_cmd!$G:$G,cp_cmd!$D:$D,"="&amp;$B19,cp_cmd!$I:$I,"="&amp;AM$1,cp_cmd!$J:$J,"=500g")</f>
        <v>0</v>
      </c>
      <c r="AN19" s="44"/>
      <c r="AO19" s="44" t="n">
        <f aca="false">SUMIFS(cp_cmd!$G:$G,cp_cmd!$D:$D,"="&amp;$B19,cp_cmd!$I:$I,"="&amp;AO$1,cp_cmd!$J:$J,"=500g")</f>
        <v>0</v>
      </c>
      <c r="AP19" s="44"/>
      <c r="AQ19" s="44"/>
      <c r="AR19" s="44"/>
      <c r="AS19" s="44"/>
      <c r="AT19" s="44"/>
      <c r="AU19" s="44"/>
      <c r="AV19" s="44"/>
      <c r="AW19" s="44"/>
      <c r="AX19" s="43" t="n">
        <f aca="false">SUMIFS(cp_cmd!$G:$G,cp_cmd!$D:$D,"="&amp;$B19,cp_cmd!$I:$I,"="&amp;AX$1,cp_cmd!$J:$J,"=500g")</f>
        <v>0</v>
      </c>
      <c r="AY19" s="43" t="n">
        <f aca="false">SUMIFS(cp_cmd!$G:$G,cp_cmd!$D:$D,"="&amp;$B19,cp_cmd!$I:$I,"="&amp;AY$1,cp_cmd!$J:$J,"=500g")</f>
        <v>0</v>
      </c>
      <c r="AZ19" s="43" t="n">
        <f aca="false">SUMIFS(cp_cmd!$G:$G,cp_cmd!$D:$D,"="&amp;$B19,cp_cmd!$I:$I,"="&amp;AY$1,cp_cmd!$J:$J,"=1000g")</f>
        <v>0</v>
      </c>
      <c r="BA19" s="46" t="n">
        <f aca="false">SUMIFS(cp_cmd!$G:$G,cp_cmd!$D:$D,"="&amp;$B19,cp_cmd!$I:$I,"="&amp;BA$1,cp_cmd!$J:$J,"=2000g")</f>
        <v>0</v>
      </c>
      <c r="BB19" s="47" t="n">
        <f aca="false">SUMIFS(cp_cmd!$G:$G,cp_cmd!$D:$D,"="&amp;$B19,cp_cmd!$I:$I,"="&amp;BB$1,cp_cmd!$J:$J,"=500g")</f>
        <v>0</v>
      </c>
      <c r="BC19" s="42" t="n">
        <f aca="false">SUMIFS(cp_cmd!$G:$G,cp_cmd!$D:$D,"="&amp;$B19,cp_cmd!$I:$I,"="&amp;BC$1,cp_cmd!$J:$J,"=500g")</f>
        <v>0</v>
      </c>
      <c r="BD19" s="43" t="n">
        <f aca="false">SUMIFS(cp_cmd!$G:$G,cp_cmd!$D:$D,"="&amp;$B19,cp_cmd!$I:$I,"="&amp;BD$1,cp_cmd!$J:$J,"=350g")</f>
        <v>0</v>
      </c>
      <c r="BE19" s="43" t="n">
        <f aca="false">SUMIFS(cp_cmd!$G:$G,cp_cmd!$D:$D,"="&amp;$B19,cp_cmd!$I:$I,"="&amp;BE$1,cp_cmd!$J:$J,"=350g")</f>
        <v>0</v>
      </c>
      <c r="BF19" s="43" t="n">
        <f aca="false">SUMIFS(cp_cmd!$G:$G,cp_cmd!$D:$D,"="&amp;$B19,cp_cmd!$I:$I,"="&amp;BF$1,cp_cmd!$J:$J,"=350g")</f>
        <v>0</v>
      </c>
      <c r="BG19" s="42" t="n">
        <f aca="false">SUMIFS(cp_cmd!$G:$G,cp_cmd!$D:$D,"="&amp;$B19,cp_cmd!$I:$I,"="&amp;BG$1,cp_cmd!$J:$J,"=500g")</f>
        <v>0</v>
      </c>
      <c r="BH19" s="42" t="n">
        <f aca="false">SUMIFS(cp_cmd!$G:$G,cp_cmd!$D:$D,"="&amp;$B19,cp_cmd!$I:$I,"="&amp;BH$1,cp_cmd!$J:$J,"=500g")</f>
        <v>0</v>
      </c>
      <c r="BI19" s="43" t="n">
        <f aca="false">SUMIFS(cp_cmd!$G:$G,cp_cmd!$D:$D,"="&amp;$B19,cp_cmd!$I:$I,"="&amp;BI$1,cp_cmd!$J:$J,"=120g")</f>
        <v>0</v>
      </c>
      <c r="BJ19" s="43" t="n">
        <f aca="false">SUMIFS(cp_cmd!$G:$G,cp_cmd!$D:$D,"="&amp;$B19,cp_cmd!$I:$I,"="&amp;BJ$1,cp_cmd!$J:$J,"=120g")</f>
        <v>0</v>
      </c>
      <c r="BK19" s="43" t="n">
        <f aca="false">SUMIFS(cp_cmd!$G:$G,cp_cmd!$D:$D,"="&amp;$B19,cp_cmd!$I:$I,"="&amp;BK$1,cp_cmd!$J:$J,"=260g")</f>
        <v>0</v>
      </c>
      <c r="BL19" s="42" t="n">
        <f aca="false">SUMIFS(cp_cmd!$G:$G,cp_cmd!$D:$D,"="&amp;$B19,cp_cmd!$I:$I,"="&amp;BL$1,cp_cmd!$J:$J,"=500g")</f>
        <v>0</v>
      </c>
      <c r="BM19" s="43" t="n">
        <f aca="false">SUM(D19:BL19)</f>
        <v>0</v>
      </c>
      <c r="BN19" s="50"/>
      <c r="BQ19" s="3" t="n">
        <f aca="false">SUMPRODUCT(D19:BJ19,D$46:BJ$46)*(1-BP19/100)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2" t="n">
        <f aca="false">SUMIFS(cp_cmd!$G:$G,cp_cmd!$D:$D,"="&amp;$B20,cp_cmd!$I:$I,"="&amp;J$1,cp_cmd!$J:$J,"=250g")</f>
        <v>0</v>
      </c>
      <c r="K20" s="42" t="n">
        <f aca="false">SUMIFS(cp_cmd!$G:$G,cp_cmd!$D:$D,"="&amp;$B20,cp_cmd!$I:$I,"="&amp;K$1,cp_cmd!$J:$J,"=250g")</f>
        <v>0</v>
      </c>
      <c r="L20" s="43" t="n">
        <f aca="false">SUMIFS(cp_cmd!$G:$G,cp_cmd!$D:$D,"="&amp;$B20,cp_cmd!$I:$I,"="&amp;L$1,cp_cmd!$J:$J,"=500g")</f>
        <v>0</v>
      </c>
      <c r="M20" s="43" t="n">
        <f aca="false">SUMIFS(cp_cmd!$G:$G,cp_cmd!$D:$D,"="&amp;$B20,cp_cmd!$I:$I,"="&amp;L$1,cp_cmd!$J:$J,"=1000g")</f>
        <v>0</v>
      </c>
      <c r="N20" s="43" t="n">
        <f aca="false">SUMIFS(cp_cmd!$G:$G,cp_cmd!$D:$D,"="&amp;$B20,cp_cmd!$I:$I,"="&amp;L$1,cp_cmd!$J:$J,"=3000g")</f>
        <v>0</v>
      </c>
      <c r="O20" s="43" t="n">
        <f aca="false">SUMIFS(cp_cmd!$G:$G,cp_cmd!$D:$D,"="&amp;$B20,cp_cmd!$I:$I,"="&amp;O$1,cp_cmd!$J:$J,"=500g")</f>
        <v>0</v>
      </c>
      <c r="P20" s="43"/>
      <c r="Q20" s="44"/>
      <c r="R20" s="43" t="n">
        <f aca="false">SUMIFS(cp_cmd!$G:$G,cp_cmd!$D:$D,"="&amp;$B20,cp_cmd!$I:$I,"="&amp;R$1,cp_cmd!$J:$J,"=500g")</f>
        <v>0</v>
      </c>
      <c r="S20" s="43" t="n">
        <f aca="false">SUMIFS(cp_cmd!$G:$G,cp_cmd!$D:$D,"="&amp;$B20,cp_cmd!$I:$I,"="&amp;R$1,cp_cmd!$J:$J,"=1000g")</f>
        <v>0</v>
      </c>
      <c r="T20" s="42" t="n">
        <f aca="false">SUMIFS(cp_cmd!$G:$G,cp_cmd!$D:$D,"="&amp;$B20,cp_cmd!$I:$I,"="&amp;T$1,cp_cmd!$J:$J,"=500g")</f>
        <v>0</v>
      </c>
      <c r="U20" s="44"/>
      <c r="V20" s="43" t="n">
        <f aca="false">SUMIFS(cp_cmd!$G:$G,cp_cmd!$D:$D,"="&amp;$B20,cp_cmd!$I:$I,"="&amp;V$1,cp_cmd!$J:$J,"=500g")</f>
        <v>0</v>
      </c>
      <c r="W20" s="43" t="n">
        <f aca="false">SUMIFS(cp_cmd!$G:$G,cp_cmd!$D:$D,"="&amp;$B20,cp_cmd!$I:$I,"="&amp;V$1,cp_cmd!$J:$J,"=1000g")</f>
        <v>0</v>
      </c>
      <c r="X20" s="43" t="n">
        <f aca="false">SUMIFS(cp_cmd!$G:$G,cp_cmd!$D:$D,"="&amp;$B20,cp_cmd!$I:$I,"="&amp;V$1,cp_cmd!$J:$J,"=2000g")</f>
        <v>0</v>
      </c>
      <c r="Y20" s="44"/>
      <c r="Z20" s="45" t="n">
        <f aca="false">SUMIFS(cp_cmd!$G:$G,cp_cmd!$D:$D,"="&amp;$B20,cp_cmd!$I:$I,"="&amp;Z$1,cp_cmd!$J:$J,"=500g")</f>
        <v>0</v>
      </c>
      <c r="AA20" s="45" t="n">
        <f aca="false">SUMIFS(cp_cmd!$G:$G,cp_cmd!$D:$D,"="&amp;$B20,cp_cmd!$I:$I,"="&amp;Z$1,cp_cmd!$J:$J,"=1000g")</f>
        <v>0</v>
      </c>
      <c r="AB20" s="45" t="n">
        <f aca="false">SUMIFS(cp_cmd!$G:$G,cp_cmd!$D:$D,"="&amp;$B20,cp_cmd!$I:$I,"="&amp;Z$1,cp_cmd!$J:$J,"=3000g")</f>
        <v>0</v>
      </c>
      <c r="AC20" s="44"/>
      <c r="AD20" s="43" t="n">
        <f aca="false">SUMIFS(cp_cmd!$G:$G,cp_cmd!$D:$D,"="&amp;$B20,cp_cmd!$I:$I,"="&amp;AD$1,cp_cmd!$J:$J,"=500g")</f>
        <v>0</v>
      </c>
      <c r="AE20" s="43" t="n">
        <f aca="false">SUMIFS(cp_cmd!$G:$G,cp_cmd!$D:$D,"="&amp;$B20,cp_cmd!$I:$I,"="&amp;AD$1,cp_cmd!$J:$J,"=1000g")</f>
        <v>0</v>
      </c>
      <c r="AF20" s="44"/>
      <c r="AG20" s="44"/>
      <c r="AH20" s="44"/>
      <c r="AI20" s="44"/>
      <c r="AJ20" s="43" t="n">
        <f aca="false">SUMIFS(cp_cmd!$G:$G,cp_cmd!$D:$D,"="&amp;$B20,cp_cmd!$I:$I,"="&amp;AJ$1,cp_cmd!$J:$J,"=500g")</f>
        <v>0</v>
      </c>
      <c r="AK20" s="43" t="n">
        <f aca="false">SUMIFS(cp_cmd!$G:$G,cp_cmd!$D:$D,"="&amp;$B20,cp_cmd!$I:$I,"="&amp;AJ$1,cp_cmd!$J:$J,"=1000g")</f>
        <v>0</v>
      </c>
      <c r="AL20" s="46"/>
      <c r="AM20" s="47" t="n">
        <f aca="false">SUMIFS(cp_cmd!$G:$G,cp_cmd!$D:$D,"="&amp;$B20,cp_cmd!$I:$I,"="&amp;AM$1,cp_cmd!$J:$J,"=500g")</f>
        <v>0</v>
      </c>
      <c r="AN20" s="44"/>
      <c r="AO20" s="44" t="n">
        <f aca="false">SUMIFS(cp_cmd!$G:$G,cp_cmd!$D:$D,"="&amp;$B20,cp_cmd!$I:$I,"="&amp;AO$1,cp_cmd!$J:$J,"=500g")</f>
        <v>0</v>
      </c>
      <c r="AP20" s="44"/>
      <c r="AQ20" s="44"/>
      <c r="AR20" s="44"/>
      <c r="AS20" s="44"/>
      <c r="AT20" s="44"/>
      <c r="AU20" s="44"/>
      <c r="AV20" s="44"/>
      <c r="AW20" s="44"/>
      <c r="AX20" s="43" t="n">
        <f aca="false">SUMIFS(cp_cmd!$G:$G,cp_cmd!$D:$D,"="&amp;$B20,cp_cmd!$I:$I,"="&amp;AX$1,cp_cmd!$J:$J,"=500g")</f>
        <v>0</v>
      </c>
      <c r="AY20" s="43" t="n">
        <f aca="false">SUMIFS(cp_cmd!$G:$G,cp_cmd!$D:$D,"="&amp;$B20,cp_cmd!$I:$I,"="&amp;AY$1,cp_cmd!$J:$J,"=500g")</f>
        <v>0</v>
      </c>
      <c r="AZ20" s="43" t="n">
        <f aca="false">SUMIFS(cp_cmd!$G:$G,cp_cmd!$D:$D,"="&amp;$B20,cp_cmd!$I:$I,"="&amp;AY$1,cp_cmd!$J:$J,"=1000g")</f>
        <v>0</v>
      </c>
      <c r="BA20" s="46" t="n">
        <f aca="false">SUMIFS(cp_cmd!$G:$G,cp_cmd!$D:$D,"="&amp;$B20,cp_cmd!$I:$I,"="&amp;BA$1,cp_cmd!$J:$J,"=2000g")</f>
        <v>0</v>
      </c>
      <c r="BB20" s="47" t="n">
        <f aca="false">SUMIFS(cp_cmd!$G:$G,cp_cmd!$D:$D,"="&amp;$B20,cp_cmd!$I:$I,"="&amp;BB$1,cp_cmd!$J:$J,"=500g")</f>
        <v>0</v>
      </c>
      <c r="BC20" s="42" t="n">
        <f aca="false">SUMIFS(cp_cmd!$G:$G,cp_cmd!$D:$D,"="&amp;$B20,cp_cmd!$I:$I,"="&amp;BC$1,cp_cmd!$J:$J,"=500g")</f>
        <v>0</v>
      </c>
      <c r="BD20" s="43" t="n">
        <f aca="false">SUMIFS(cp_cmd!$G:$G,cp_cmd!$D:$D,"="&amp;$B20,cp_cmd!$I:$I,"="&amp;BD$1,cp_cmd!$J:$J,"=350g")</f>
        <v>0</v>
      </c>
      <c r="BE20" s="43" t="n">
        <f aca="false">SUMIFS(cp_cmd!$G:$G,cp_cmd!$D:$D,"="&amp;$B20,cp_cmd!$I:$I,"="&amp;BE$1,cp_cmd!$J:$J,"=350g")</f>
        <v>0</v>
      </c>
      <c r="BF20" s="43" t="n">
        <f aca="false">SUMIFS(cp_cmd!$G:$G,cp_cmd!$D:$D,"="&amp;$B20,cp_cmd!$I:$I,"="&amp;BF$1,cp_cmd!$J:$J,"=350g")</f>
        <v>0</v>
      </c>
      <c r="BG20" s="42" t="n">
        <f aca="false">SUMIFS(cp_cmd!$G:$G,cp_cmd!$D:$D,"="&amp;$B20,cp_cmd!$I:$I,"="&amp;BG$1,cp_cmd!$J:$J,"=500g")</f>
        <v>0</v>
      </c>
      <c r="BH20" s="42" t="n">
        <f aca="false">SUMIFS(cp_cmd!$G:$G,cp_cmd!$D:$D,"="&amp;$B20,cp_cmd!$I:$I,"="&amp;BH$1,cp_cmd!$J:$J,"=500g")</f>
        <v>0</v>
      </c>
      <c r="BI20" s="43" t="n">
        <f aca="false">SUMIFS(cp_cmd!$G:$G,cp_cmd!$D:$D,"="&amp;$B20,cp_cmd!$I:$I,"="&amp;BI$1,cp_cmd!$J:$J,"=120g")</f>
        <v>0</v>
      </c>
      <c r="BJ20" s="43" t="n">
        <f aca="false">SUMIFS(cp_cmd!$G:$G,cp_cmd!$D:$D,"="&amp;$B20,cp_cmd!$I:$I,"="&amp;BJ$1,cp_cmd!$J:$J,"=120g")</f>
        <v>0</v>
      </c>
      <c r="BK20" s="43" t="n">
        <f aca="false">SUMIFS(cp_cmd!$G:$G,cp_cmd!$D:$D,"="&amp;$B20,cp_cmd!$I:$I,"="&amp;BK$1,cp_cmd!$J:$J,"=260g")</f>
        <v>0</v>
      </c>
      <c r="BL20" s="42" t="n">
        <f aca="false">SUMIFS(cp_cmd!$G:$G,cp_cmd!$D:$D,"="&amp;$B20,cp_cmd!$I:$I,"="&amp;BL$1,cp_cmd!$J:$J,"=500g")</f>
        <v>0</v>
      </c>
      <c r="BM20" s="43" t="n">
        <f aca="false">SUM(D20:BL20)</f>
        <v>0</v>
      </c>
      <c r="BN20" s="50"/>
      <c r="BQ20" s="3" t="n">
        <f aca="false">SUMPRODUCT(D20:BJ20,D$46:BJ$46)*(1-BP20/100)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2" t="n">
        <f aca="false">SUMIFS(cp_cmd!$G:$G,cp_cmd!$D:$D,"="&amp;$B21,cp_cmd!$I:$I,"="&amp;J$1,cp_cmd!$J:$J,"=250g")</f>
        <v>0</v>
      </c>
      <c r="K21" s="42" t="n">
        <f aca="false">SUMIFS(cp_cmd!$G:$G,cp_cmd!$D:$D,"="&amp;$B21,cp_cmd!$I:$I,"="&amp;K$1,cp_cmd!$J:$J,"=250g")</f>
        <v>0</v>
      </c>
      <c r="L21" s="43" t="n">
        <f aca="false">SUMIFS(cp_cmd!$G:$G,cp_cmd!$D:$D,"="&amp;$B21,cp_cmd!$I:$I,"="&amp;L$1,cp_cmd!$J:$J,"=500g")</f>
        <v>0</v>
      </c>
      <c r="M21" s="43" t="n">
        <f aca="false">SUMIFS(cp_cmd!$G:$G,cp_cmd!$D:$D,"="&amp;$B21,cp_cmd!$I:$I,"="&amp;L$1,cp_cmd!$J:$J,"=1000g")</f>
        <v>0</v>
      </c>
      <c r="N21" s="43" t="n">
        <f aca="false">SUMIFS(cp_cmd!$G:$G,cp_cmd!$D:$D,"="&amp;$B21,cp_cmd!$I:$I,"="&amp;L$1,cp_cmd!$J:$J,"=3000g")</f>
        <v>0</v>
      </c>
      <c r="O21" s="43" t="n">
        <f aca="false">SUMIFS(cp_cmd!$G:$G,cp_cmd!$D:$D,"="&amp;$B21,cp_cmd!$I:$I,"="&amp;O$1,cp_cmd!$J:$J,"=500g")</f>
        <v>0</v>
      </c>
      <c r="P21" s="43"/>
      <c r="Q21" s="44"/>
      <c r="R21" s="43" t="n">
        <f aca="false">SUMIFS(cp_cmd!$G:$G,cp_cmd!$D:$D,"="&amp;$B21,cp_cmd!$I:$I,"="&amp;R$1,cp_cmd!$J:$J,"=500g")</f>
        <v>0</v>
      </c>
      <c r="S21" s="43" t="n">
        <f aca="false">SUMIFS(cp_cmd!$G:$G,cp_cmd!$D:$D,"="&amp;$B21,cp_cmd!$I:$I,"="&amp;R$1,cp_cmd!$J:$J,"=1000g")</f>
        <v>0</v>
      </c>
      <c r="T21" s="42" t="n">
        <f aca="false">SUMIFS(cp_cmd!$G:$G,cp_cmd!$D:$D,"="&amp;$B21,cp_cmd!$I:$I,"="&amp;T$1,cp_cmd!$J:$J,"=500g")</f>
        <v>0</v>
      </c>
      <c r="U21" s="44"/>
      <c r="V21" s="43" t="n">
        <f aca="false">SUMIFS(cp_cmd!$G:$G,cp_cmd!$D:$D,"="&amp;$B21,cp_cmd!$I:$I,"="&amp;V$1,cp_cmd!$J:$J,"=500g")</f>
        <v>0</v>
      </c>
      <c r="W21" s="43" t="n">
        <f aca="false">SUMIFS(cp_cmd!$G:$G,cp_cmd!$D:$D,"="&amp;$B21,cp_cmd!$I:$I,"="&amp;V$1,cp_cmd!$J:$J,"=1000g")</f>
        <v>0</v>
      </c>
      <c r="X21" s="43" t="n">
        <f aca="false">SUMIFS(cp_cmd!$G:$G,cp_cmd!$D:$D,"="&amp;$B21,cp_cmd!$I:$I,"="&amp;V$1,cp_cmd!$J:$J,"=2000g")</f>
        <v>0</v>
      </c>
      <c r="Y21" s="44"/>
      <c r="Z21" s="45" t="n">
        <f aca="false">SUMIFS(cp_cmd!$G:$G,cp_cmd!$D:$D,"="&amp;$B21,cp_cmd!$I:$I,"="&amp;Z$1,cp_cmd!$J:$J,"=500g")</f>
        <v>0</v>
      </c>
      <c r="AA21" s="45" t="n">
        <f aca="false">SUMIFS(cp_cmd!$G:$G,cp_cmd!$D:$D,"="&amp;$B21,cp_cmd!$I:$I,"="&amp;Z$1,cp_cmd!$J:$J,"=1000g")</f>
        <v>0</v>
      </c>
      <c r="AB21" s="45" t="n">
        <f aca="false">SUMIFS(cp_cmd!$G:$G,cp_cmd!$D:$D,"="&amp;$B21,cp_cmd!$I:$I,"="&amp;Z$1,cp_cmd!$J:$J,"=3000g")</f>
        <v>0</v>
      </c>
      <c r="AC21" s="44"/>
      <c r="AD21" s="43" t="n">
        <f aca="false">SUMIFS(cp_cmd!$G:$G,cp_cmd!$D:$D,"="&amp;$B21,cp_cmd!$I:$I,"="&amp;AD$1,cp_cmd!$J:$J,"=500g")</f>
        <v>0</v>
      </c>
      <c r="AE21" s="43" t="n">
        <f aca="false">SUMIFS(cp_cmd!$G:$G,cp_cmd!$D:$D,"="&amp;$B21,cp_cmd!$I:$I,"="&amp;AD$1,cp_cmd!$J:$J,"=1000g")</f>
        <v>0</v>
      </c>
      <c r="AF21" s="44"/>
      <c r="AG21" s="44"/>
      <c r="AH21" s="44"/>
      <c r="AI21" s="44"/>
      <c r="AJ21" s="43" t="n">
        <f aca="false">SUMIFS(cp_cmd!$G:$G,cp_cmd!$D:$D,"="&amp;$B21,cp_cmd!$I:$I,"="&amp;AJ$1,cp_cmd!$J:$J,"=500g")</f>
        <v>0</v>
      </c>
      <c r="AK21" s="43" t="n">
        <f aca="false">SUMIFS(cp_cmd!$G:$G,cp_cmd!$D:$D,"="&amp;$B21,cp_cmd!$I:$I,"="&amp;AJ$1,cp_cmd!$J:$J,"=1000g")</f>
        <v>0</v>
      </c>
      <c r="AL21" s="46"/>
      <c r="AM21" s="47" t="n">
        <f aca="false">SUMIFS(cp_cmd!$G:$G,cp_cmd!$D:$D,"="&amp;$B21,cp_cmd!$I:$I,"="&amp;AM$1,cp_cmd!$J:$J,"=500g")</f>
        <v>0</v>
      </c>
      <c r="AN21" s="44"/>
      <c r="AO21" s="44" t="n">
        <f aca="false">SUMIFS(cp_cmd!$G:$G,cp_cmd!$D:$D,"="&amp;$B21,cp_cmd!$I:$I,"="&amp;AO$1,cp_cmd!$J:$J,"=500g")</f>
        <v>0</v>
      </c>
      <c r="AP21" s="44"/>
      <c r="AQ21" s="44"/>
      <c r="AR21" s="44"/>
      <c r="AS21" s="44"/>
      <c r="AT21" s="44"/>
      <c r="AU21" s="44"/>
      <c r="AV21" s="44"/>
      <c r="AW21" s="44"/>
      <c r="AX21" s="43" t="n">
        <f aca="false">SUMIFS(cp_cmd!$G:$G,cp_cmd!$D:$D,"="&amp;$B21,cp_cmd!$I:$I,"="&amp;AX$1,cp_cmd!$J:$J,"=500g")</f>
        <v>0</v>
      </c>
      <c r="AY21" s="43" t="n">
        <f aca="false">SUMIFS(cp_cmd!$G:$G,cp_cmd!$D:$D,"="&amp;$B21,cp_cmd!$I:$I,"="&amp;AY$1,cp_cmd!$J:$J,"=500g")</f>
        <v>0</v>
      </c>
      <c r="AZ21" s="43" t="n">
        <f aca="false">SUMIFS(cp_cmd!$G:$G,cp_cmd!$D:$D,"="&amp;$B21,cp_cmd!$I:$I,"="&amp;AY$1,cp_cmd!$J:$J,"=1000g")</f>
        <v>0</v>
      </c>
      <c r="BA21" s="46" t="n">
        <f aca="false">SUMIFS(cp_cmd!$G:$G,cp_cmd!$D:$D,"="&amp;$B21,cp_cmd!$I:$I,"="&amp;BA$1,cp_cmd!$J:$J,"=2000g")</f>
        <v>0</v>
      </c>
      <c r="BB21" s="47" t="n">
        <f aca="false">SUMIFS(cp_cmd!$G:$G,cp_cmd!$D:$D,"="&amp;$B21,cp_cmd!$I:$I,"="&amp;BB$1,cp_cmd!$J:$J,"=500g")</f>
        <v>0</v>
      </c>
      <c r="BC21" s="42" t="n">
        <f aca="false">SUMIFS(cp_cmd!$G:$G,cp_cmd!$D:$D,"="&amp;$B21,cp_cmd!$I:$I,"="&amp;BC$1,cp_cmd!$J:$J,"=500g")</f>
        <v>0</v>
      </c>
      <c r="BD21" s="43" t="n">
        <f aca="false">SUMIFS(cp_cmd!$G:$G,cp_cmd!$D:$D,"="&amp;$B21,cp_cmd!$I:$I,"="&amp;BD$1,cp_cmd!$J:$J,"=350g")</f>
        <v>0</v>
      </c>
      <c r="BE21" s="43" t="n">
        <f aca="false">SUMIFS(cp_cmd!$G:$G,cp_cmd!$D:$D,"="&amp;$B21,cp_cmd!$I:$I,"="&amp;BE$1,cp_cmd!$J:$J,"=350g")</f>
        <v>0</v>
      </c>
      <c r="BF21" s="43" t="n">
        <f aca="false">SUMIFS(cp_cmd!$G:$G,cp_cmd!$D:$D,"="&amp;$B21,cp_cmd!$I:$I,"="&amp;BF$1,cp_cmd!$J:$J,"=350g")</f>
        <v>0</v>
      </c>
      <c r="BG21" s="42" t="n">
        <f aca="false">SUMIFS(cp_cmd!$G:$G,cp_cmd!$D:$D,"="&amp;$B21,cp_cmd!$I:$I,"="&amp;BG$1,cp_cmd!$J:$J,"=500g")</f>
        <v>0</v>
      </c>
      <c r="BH21" s="42" t="n">
        <f aca="false">SUMIFS(cp_cmd!$G:$G,cp_cmd!$D:$D,"="&amp;$B21,cp_cmd!$I:$I,"="&amp;BH$1,cp_cmd!$J:$J,"=500g")</f>
        <v>0</v>
      </c>
      <c r="BI21" s="43" t="n">
        <f aca="false">SUMIFS(cp_cmd!$G:$G,cp_cmd!$D:$D,"="&amp;$B21,cp_cmd!$I:$I,"="&amp;BI$1,cp_cmd!$J:$J,"=120g")</f>
        <v>0</v>
      </c>
      <c r="BJ21" s="43" t="n">
        <f aca="false">SUMIFS(cp_cmd!$G:$G,cp_cmd!$D:$D,"="&amp;$B21,cp_cmd!$I:$I,"="&amp;BJ$1,cp_cmd!$J:$J,"=120g")</f>
        <v>0</v>
      </c>
      <c r="BK21" s="43" t="n">
        <f aca="false">SUMIFS(cp_cmd!$G:$G,cp_cmd!$D:$D,"="&amp;$B21,cp_cmd!$I:$I,"="&amp;BK$1,cp_cmd!$J:$J,"=260g")</f>
        <v>0</v>
      </c>
      <c r="BL21" s="42" t="n">
        <f aca="false">SUMIFS(cp_cmd!$G:$G,cp_cmd!$D:$D,"="&amp;$B21,cp_cmd!$I:$I,"="&amp;BL$1,cp_cmd!$J:$J,"=500g")</f>
        <v>0</v>
      </c>
      <c r="BM21" s="43" t="n">
        <f aca="false">SUM(D21:BL21)</f>
        <v>0</v>
      </c>
      <c r="BN21" s="50"/>
      <c r="BO21" s="51"/>
      <c r="BQ21" s="3" t="n">
        <f aca="false">SUMPRODUCT(D21:BJ21,D$46:BJ$46)*(1-BP21/100)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2" t="n">
        <f aca="false">SUMIFS(cp_cmd!$G:$G,cp_cmd!$D:$D,"="&amp;$B22,cp_cmd!$I:$I,"="&amp;J$1,cp_cmd!$J:$J,"=250g")</f>
        <v>0</v>
      </c>
      <c r="K22" s="42" t="n">
        <f aca="false">SUMIFS(cp_cmd!$G:$G,cp_cmd!$D:$D,"="&amp;$B22,cp_cmd!$I:$I,"="&amp;K$1,cp_cmd!$J:$J,"=250g")</f>
        <v>0</v>
      </c>
      <c r="L22" s="43" t="n">
        <f aca="false">SUMIFS(cp_cmd!$G:$G,cp_cmd!$D:$D,"="&amp;$B22,cp_cmd!$I:$I,"="&amp;L$1,cp_cmd!$J:$J,"=500g")</f>
        <v>0</v>
      </c>
      <c r="M22" s="43" t="n">
        <f aca="false">SUMIFS(cp_cmd!$G:$G,cp_cmd!$D:$D,"="&amp;$B22,cp_cmd!$I:$I,"="&amp;L$1,cp_cmd!$J:$J,"=1000g")</f>
        <v>0</v>
      </c>
      <c r="N22" s="43" t="n">
        <f aca="false">SUMIFS(cp_cmd!$G:$G,cp_cmd!$D:$D,"="&amp;$B22,cp_cmd!$I:$I,"="&amp;L$1,cp_cmd!$J:$J,"=3000g")</f>
        <v>0</v>
      </c>
      <c r="O22" s="43" t="n">
        <f aca="false">SUMIFS(cp_cmd!$G:$G,cp_cmd!$D:$D,"="&amp;$B22,cp_cmd!$I:$I,"="&amp;O$1,cp_cmd!$J:$J,"=500g")</f>
        <v>0</v>
      </c>
      <c r="P22" s="43"/>
      <c r="Q22" s="44"/>
      <c r="R22" s="43" t="n">
        <f aca="false">SUMIFS(cp_cmd!$G:$G,cp_cmd!$D:$D,"="&amp;$B22,cp_cmd!$I:$I,"="&amp;R$1,cp_cmd!$J:$J,"=500g")</f>
        <v>0</v>
      </c>
      <c r="S22" s="43" t="n">
        <f aca="false">SUMIFS(cp_cmd!$G:$G,cp_cmd!$D:$D,"="&amp;$B22,cp_cmd!$I:$I,"="&amp;R$1,cp_cmd!$J:$J,"=1000g")</f>
        <v>0</v>
      </c>
      <c r="T22" s="42" t="n">
        <f aca="false">SUMIFS(cp_cmd!$G:$G,cp_cmd!$D:$D,"="&amp;$B22,cp_cmd!$I:$I,"="&amp;T$1,cp_cmd!$J:$J,"=500g")</f>
        <v>0</v>
      </c>
      <c r="U22" s="44"/>
      <c r="V22" s="43" t="n">
        <f aca="false">SUMIFS(cp_cmd!$G:$G,cp_cmd!$D:$D,"="&amp;$B22,cp_cmd!$I:$I,"="&amp;V$1,cp_cmd!$J:$J,"=500g")</f>
        <v>0</v>
      </c>
      <c r="W22" s="43" t="n">
        <f aca="false">SUMIFS(cp_cmd!$G:$G,cp_cmd!$D:$D,"="&amp;$B22,cp_cmd!$I:$I,"="&amp;V$1,cp_cmd!$J:$J,"=1000g")</f>
        <v>0</v>
      </c>
      <c r="X22" s="43" t="n">
        <f aca="false">SUMIFS(cp_cmd!$G:$G,cp_cmd!$D:$D,"="&amp;$B22,cp_cmd!$I:$I,"="&amp;V$1,cp_cmd!$J:$J,"=2000g")</f>
        <v>0</v>
      </c>
      <c r="Y22" s="44"/>
      <c r="Z22" s="45" t="n">
        <f aca="false">SUMIFS(cp_cmd!$G:$G,cp_cmd!$D:$D,"="&amp;$B22,cp_cmd!$I:$I,"="&amp;Z$1,cp_cmd!$J:$J,"=500g")</f>
        <v>0</v>
      </c>
      <c r="AA22" s="45" t="n">
        <f aca="false">SUMIFS(cp_cmd!$G:$G,cp_cmd!$D:$D,"="&amp;$B22,cp_cmd!$I:$I,"="&amp;Z$1,cp_cmd!$J:$J,"=1000g")</f>
        <v>0</v>
      </c>
      <c r="AB22" s="45" t="n">
        <f aca="false">SUMIFS(cp_cmd!$G:$G,cp_cmd!$D:$D,"="&amp;$B22,cp_cmd!$I:$I,"="&amp;Z$1,cp_cmd!$J:$J,"=3000g")</f>
        <v>0</v>
      </c>
      <c r="AC22" s="44"/>
      <c r="AD22" s="43" t="n">
        <f aca="false">SUMIFS(cp_cmd!$G:$G,cp_cmd!$D:$D,"="&amp;$B22,cp_cmd!$I:$I,"="&amp;AD$1,cp_cmd!$J:$J,"=500g")</f>
        <v>0</v>
      </c>
      <c r="AE22" s="43" t="n">
        <f aca="false">SUMIFS(cp_cmd!$G:$G,cp_cmd!$D:$D,"="&amp;$B22,cp_cmd!$I:$I,"="&amp;AD$1,cp_cmd!$J:$J,"=1000g")</f>
        <v>0</v>
      </c>
      <c r="AF22" s="44"/>
      <c r="AG22" s="44"/>
      <c r="AH22" s="44"/>
      <c r="AI22" s="44"/>
      <c r="AJ22" s="43" t="n">
        <f aca="false">SUMIFS(cp_cmd!$G:$G,cp_cmd!$D:$D,"="&amp;$B22,cp_cmd!$I:$I,"="&amp;AJ$1,cp_cmd!$J:$J,"=500g")</f>
        <v>0</v>
      </c>
      <c r="AK22" s="43" t="n">
        <f aca="false">SUMIFS(cp_cmd!$G:$G,cp_cmd!$D:$D,"="&amp;$B22,cp_cmd!$I:$I,"="&amp;AJ$1,cp_cmd!$J:$J,"=1000g")</f>
        <v>0</v>
      </c>
      <c r="AL22" s="46"/>
      <c r="AM22" s="47" t="n">
        <f aca="false">SUMIFS(cp_cmd!$G:$G,cp_cmd!$D:$D,"="&amp;$B22,cp_cmd!$I:$I,"="&amp;AM$1,cp_cmd!$J:$J,"=500g")</f>
        <v>0</v>
      </c>
      <c r="AN22" s="44"/>
      <c r="AO22" s="44" t="n">
        <f aca="false">SUMIFS(cp_cmd!$G:$G,cp_cmd!$D:$D,"="&amp;$B22,cp_cmd!$I:$I,"="&amp;AO$1,cp_cmd!$J:$J,"=500g")</f>
        <v>0</v>
      </c>
      <c r="AP22" s="44"/>
      <c r="AQ22" s="44"/>
      <c r="AR22" s="44"/>
      <c r="AS22" s="44"/>
      <c r="AT22" s="44"/>
      <c r="AU22" s="44"/>
      <c r="AV22" s="44"/>
      <c r="AW22" s="44"/>
      <c r="AX22" s="43" t="n">
        <f aca="false">SUMIFS(cp_cmd!$G:$G,cp_cmd!$D:$D,"="&amp;$B22,cp_cmd!$I:$I,"="&amp;AX$1,cp_cmd!$J:$J,"=500g")</f>
        <v>0</v>
      </c>
      <c r="AY22" s="43" t="n">
        <f aca="false">SUMIFS(cp_cmd!$G:$G,cp_cmd!$D:$D,"="&amp;$B22,cp_cmd!$I:$I,"="&amp;AY$1,cp_cmd!$J:$J,"=500g")</f>
        <v>0</v>
      </c>
      <c r="AZ22" s="43" t="n">
        <f aca="false">SUMIFS(cp_cmd!$G:$G,cp_cmd!$D:$D,"="&amp;$B22,cp_cmd!$I:$I,"="&amp;AY$1,cp_cmd!$J:$J,"=1000g")</f>
        <v>0</v>
      </c>
      <c r="BA22" s="46" t="n">
        <f aca="false">SUMIFS(cp_cmd!$G:$G,cp_cmd!$D:$D,"="&amp;$B22,cp_cmd!$I:$I,"="&amp;BA$1,cp_cmd!$J:$J,"=2000g")</f>
        <v>0</v>
      </c>
      <c r="BB22" s="47" t="n">
        <f aca="false">SUMIFS(cp_cmd!$G:$G,cp_cmd!$D:$D,"="&amp;$B22,cp_cmd!$I:$I,"="&amp;BB$1,cp_cmd!$J:$J,"=500g")</f>
        <v>0</v>
      </c>
      <c r="BC22" s="42" t="n">
        <f aca="false">SUMIFS(cp_cmd!$G:$G,cp_cmd!$D:$D,"="&amp;$B22,cp_cmd!$I:$I,"="&amp;BC$1,cp_cmd!$J:$J,"=500g")</f>
        <v>0</v>
      </c>
      <c r="BD22" s="43" t="n">
        <f aca="false">SUMIFS(cp_cmd!$G:$G,cp_cmd!$D:$D,"="&amp;$B22,cp_cmd!$I:$I,"="&amp;BD$1,cp_cmd!$J:$J,"=350g")</f>
        <v>0</v>
      </c>
      <c r="BE22" s="43" t="n">
        <f aca="false">SUMIFS(cp_cmd!$G:$G,cp_cmd!$D:$D,"="&amp;$B22,cp_cmd!$I:$I,"="&amp;BE$1,cp_cmd!$J:$J,"=350g")</f>
        <v>0</v>
      </c>
      <c r="BF22" s="43" t="n">
        <f aca="false">SUMIFS(cp_cmd!$G:$G,cp_cmd!$D:$D,"="&amp;$B22,cp_cmd!$I:$I,"="&amp;BF$1,cp_cmd!$J:$J,"=350g")</f>
        <v>0</v>
      </c>
      <c r="BG22" s="42" t="n">
        <f aca="false">SUMIFS(cp_cmd!$G:$G,cp_cmd!$D:$D,"="&amp;$B22,cp_cmd!$I:$I,"="&amp;BG$1,cp_cmd!$J:$J,"=500g")</f>
        <v>0</v>
      </c>
      <c r="BH22" s="42" t="n">
        <f aca="false">SUMIFS(cp_cmd!$G:$G,cp_cmd!$D:$D,"="&amp;$B22,cp_cmd!$I:$I,"="&amp;BH$1,cp_cmd!$J:$J,"=500g")</f>
        <v>0</v>
      </c>
      <c r="BI22" s="43" t="n">
        <f aca="false">SUMIFS(cp_cmd!$G:$G,cp_cmd!$D:$D,"="&amp;$B22,cp_cmd!$I:$I,"="&amp;BI$1,cp_cmd!$J:$J,"=120g")</f>
        <v>0</v>
      </c>
      <c r="BJ22" s="43" t="n">
        <f aca="false">SUMIFS(cp_cmd!$G:$G,cp_cmd!$D:$D,"="&amp;$B22,cp_cmd!$I:$I,"="&amp;BJ$1,cp_cmd!$J:$J,"=120g")</f>
        <v>0</v>
      </c>
      <c r="BK22" s="43" t="n">
        <f aca="false">SUMIFS(cp_cmd!$G:$G,cp_cmd!$D:$D,"="&amp;$B22,cp_cmd!$I:$I,"="&amp;BK$1,cp_cmd!$J:$J,"=260g")</f>
        <v>0</v>
      </c>
      <c r="BL22" s="42" t="n">
        <f aca="false">SUMIFS(cp_cmd!$G:$G,cp_cmd!$D:$D,"="&amp;$B22,cp_cmd!$I:$I,"="&amp;BL$1,cp_cmd!$J:$J,"=500g")</f>
        <v>0</v>
      </c>
      <c r="BM22" s="43" t="n">
        <f aca="false">SUM(D22:BL22)</f>
        <v>0</v>
      </c>
      <c r="BN22" s="50"/>
      <c r="BQ22" s="3" t="n">
        <f aca="false">SUMPRODUCT(D22:BJ22,D$46:BJ$46)*(1-BP22/100)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2" t="n">
        <f aca="false">SUMIFS(cp_cmd!$G:$G,cp_cmd!$D:$D,"="&amp;$B23,cp_cmd!$I:$I,"="&amp;J$1,cp_cmd!$J:$J,"=250g")</f>
        <v>0</v>
      </c>
      <c r="K23" s="42" t="n">
        <f aca="false">SUMIFS(cp_cmd!$G:$G,cp_cmd!$D:$D,"="&amp;$B23,cp_cmd!$I:$I,"="&amp;K$1,cp_cmd!$J:$J,"=250g")</f>
        <v>0</v>
      </c>
      <c r="L23" s="43" t="n">
        <f aca="false">SUMIFS(cp_cmd!$G:$G,cp_cmd!$D:$D,"="&amp;$B23,cp_cmd!$I:$I,"="&amp;L$1,cp_cmd!$J:$J,"=500g")</f>
        <v>0</v>
      </c>
      <c r="M23" s="43" t="n">
        <f aca="false">SUMIFS(cp_cmd!$G:$G,cp_cmd!$D:$D,"="&amp;$B23,cp_cmd!$I:$I,"="&amp;L$1,cp_cmd!$J:$J,"=1000g")</f>
        <v>0</v>
      </c>
      <c r="N23" s="43" t="n">
        <f aca="false">SUMIFS(cp_cmd!$G:$G,cp_cmd!$D:$D,"="&amp;$B23,cp_cmd!$I:$I,"="&amp;L$1,cp_cmd!$J:$J,"=3000g")</f>
        <v>0</v>
      </c>
      <c r="O23" s="43" t="n">
        <f aca="false">SUMIFS(cp_cmd!$G:$G,cp_cmd!$D:$D,"="&amp;$B23,cp_cmd!$I:$I,"="&amp;O$1,cp_cmd!$J:$J,"=500g")</f>
        <v>0</v>
      </c>
      <c r="P23" s="43"/>
      <c r="Q23" s="44"/>
      <c r="R23" s="43" t="n">
        <f aca="false">SUMIFS(cp_cmd!$G:$G,cp_cmd!$D:$D,"="&amp;$B23,cp_cmd!$I:$I,"="&amp;R$1,cp_cmd!$J:$J,"=500g")</f>
        <v>0</v>
      </c>
      <c r="S23" s="43" t="n">
        <f aca="false">SUMIFS(cp_cmd!$G:$G,cp_cmd!$D:$D,"="&amp;$B23,cp_cmd!$I:$I,"="&amp;R$1,cp_cmd!$J:$J,"=1000g")</f>
        <v>0</v>
      </c>
      <c r="T23" s="42" t="n">
        <f aca="false">SUMIFS(cp_cmd!$G:$G,cp_cmd!$D:$D,"="&amp;$B23,cp_cmd!$I:$I,"="&amp;T$1,cp_cmd!$J:$J,"=500g")</f>
        <v>0</v>
      </c>
      <c r="U23" s="44"/>
      <c r="V23" s="43" t="n">
        <f aca="false">SUMIFS(cp_cmd!$G:$G,cp_cmd!$D:$D,"="&amp;$B23,cp_cmd!$I:$I,"="&amp;V$1,cp_cmd!$J:$J,"=500g")</f>
        <v>0</v>
      </c>
      <c r="W23" s="43" t="n">
        <f aca="false">SUMIFS(cp_cmd!$G:$G,cp_cmd!$D:$D,"="&amp;$B23,cp_cmd!$I:$I,"="&amp;V$1,cp_cmd!$J:$J,"=1000g")</f>
        <v>0</v>
      </c>
      <c r="X23" s="43" t="n">
        <f aca="false">SUMIFS(cp_cmd!$G:$G,cp_cmd!$D:$D,"="&amp;$B23,cp_cmd!$I:$I,"="&amp;V$1,cp_cmd!$J:$J,"=2000g")</f>
        <v>0</v>
      </c>
      <c r="Y23" s="44"/>
      <c r="Z23" s="45" t="n">
        <f aca="false">SUMIFS(cp_cmd!$G:$G,cp_cmd!$D:$D,"="&amp;$B23,cp_cmd!$I:$I,"="&amp;Z$1,cp_cmd!$J:$J,"=500g")</f>
        <v>0</v>
      </c>
      <c r="AA23" s="45" t="n">
        <f aca="false">SUMIFS(cp_cmd!$G:$G,cp_cmd!$D:$D,"="&amp;$B23,cp_cmd!$I:$I,"="&amp;Z$1,cp_cmd!$J:$J,"=1000g")</f>
        <v>0</v>
      </c>
      <c r="AB23" s="45" t="n">
        <f aca="false">SUMIFS(cp_cmd!$G:$G,cp_cmd!$D:$D,"="&amp;$B23,cp_cmd!$I:$I,"="&amp;Z$1,cp_cmd!$J:$J,"=3000g")</f>
        <v>0</v>
      </c>
      <c r="AC23" s="44"/>
      <c r="AD23" s="43" t="n">
        <f aca="false">SUMIFS(cp_cmd!$G:$G,cp_cmd!$D:$D,"="&amp;$B23,cp_cmd!$I:$I,"="&amp;AD$1,cp_cmd!$J:$J,"=500g")</f>
        <v>0</v>
      </c>
      <c r="AE23" s="43" t="n">
        <f aca="false">SUMIFS(cp_cmd!$G:$G,cp_cmd!$D:$D,"="&amp;$B23,cp_cmd!$I:$I,"="&amp;AD$1,cp_cmd!$J:$J,"=1000g")</f>
        <v>0</v>
      </c>
      <c r="AF23" s="44"/>
      <c r="AG23" s="44"/>
      <c r="AH23" s="44"/>
      <c r="AI23" s="44"/>
      <c r="AJ23" s="43" t="n">
        <f aca="false">SUMIFS(cp_cmd!$G:$G,cp_cmd!$D:$D,"="&amp;$B23,cp_cmd!$I:$I,"="&amp;AJ$1,cp_cmd!$J:$J,"=500g")</f>
        <v>0</v>
      </c>
      <c r="AK23" s="43" t="n">
        <f aca="false">SUMIFS(cp_cmd!$G:$G,cp_cmd!$D:$D,"="&amp;$B23,cp_cmd!$I:$I,"="&amp;AJ$1,cp_cmd!$J:$J,"=1000g")</f>
        <v>0</v>
      </c>
      <c r="AL23" s="46"/>
      <c r="AM23" s="47" t="n">
        <f aca="false">SUMIFS(cp_cmd!$G:$G,cp_cmd!$D:$D,"="&amp;$B23,cp_cmd!$I:$I,"="&amp;AM$1,cp_cmd!$J:$J,"=500g")</f>
        <v>0</v>
      </c>
      <c r="AN23" s="44"/>
      <c r="AO23" s="44" t="n">
        <f aca="false">SUMIFS(cp_cmd!$G:$G,cp_cmd!$D:$D,"="&amp;$B23,cp_cmd!$I:$I,"="&amp;AO$1,cp_cmd!$J:$J,"=500g")</f>
        <v>0</v>
      </c>
      <c r="AP23" s="44"/>
      <c r="AQ23" s="44"/>
      <c r="AR23" s="44"/>
      <c r="AS23" s="44"/>
      <c r="AT23" s="44"/>
      <c r="AU23" s="44"/>
      <c r="AV23" s="44"/>
      <c r="AW23" s="44"/>
      <c r="AX23" s="43" t="n">
        <f aca="false">SUMIFS(cp_cmd!$G:$G,cp_cmd!$D:$D,"="&amp;$B23,cp_cmd!$I:$I,"="&amp;AX$1,cp_cmd!$J:$J,"=500g")</f>
        <v>0</v>
      </c>
      <c r="AY23" s="43" t="n">
        <f aca="false">SUMIFS(cp_cmd!$G:$G,cp_cmd!$D:$D,"="&amp;$B23,cp_cmd!$I:$I,"="&amp;AY$1,cp_cmd!$J:$J,"=500g")</f>
        <v>0</v>
      </c>
      <c r="AZ23" s="43" t="n">
        <f aca="false">SUMIFS(cp_cmd!$G:$G,cp_cmd!$D:$D,"="&amp;$B23,cp_cmd!$I:$I,"="&amp;AY$1,cp_cmd!$J:$J,"=1000g")</f>
        <v>0</v>
      </c>
      <c r="BA23" s="46" t="n">
        <f aca="false">SUMIFS(cp_cmd!$G:$G,cp_cmd!$D:$D,"="&amp;$B23,cp_cmd!$I:$I,"="&amp;BA$1,cp_cmd!$J:$J,"=2000g")</f>
        <v>0</v>
      </c>
      <c r="BB23" s="47" t="n">
        <f aca="false">SUMIFS(cp_cmd!$G:$G,cp_cmd!$D:$D,"="&amp;$B23,cp_cmd!$I:$I,"="&amp;BB$1,cp_cmd!$J:$J,"=500g")</f>
        <v>0</v>
      </c>
      <c r="BC23" s="42" t="n">
        <f aca="false">SUMIFS(cp_cmd!$G:$G,cp_cmd!$D:$D,"="&amp;$B23,cp_cmd!$I:$I,"="&amp;BC$1,cp_cmd!$J:$J,"=500g")</f>
        <v>0</v>
      </c>
      <c r="BD23" s="43" t="n">
        <f aca="false">SUMIFS(cp_cmd!$G:$G,cp_cmd!$D:$D,"="&amp;$B23,cp_cmd!$I:$I,"="&amp;BD$1,cp_cmd!$J:$J,"=350g")</f>
        <v>0</v>
      </c>
      <c r="BE23" s="43" t="n">
        <f aca="false">SUMIFS(cp_cmd!$G:$G,cp_cmd!$D:$D,"="&amp;$B23,cp_cmd!$I:$I,"="&amp;BE$1,cp_cmd!$J:$J,"=350g")</f>
        <v>0</v>
      </c>
      <c r="BF23" s="43" t="n">
        <f aca="false">SUMIFS(cp_cmd!$G:$G,cp_cmd!$D:$D,"="&amp;$B23,cp_cmd!$I:$I,"="&amp;BF$1,cp_cmd!$J:$J,"=350g")</f>
        <v>0</v>
      </c>
      <c r="BG23" s="42" t="n">
        <f aca="false">SUMIFS(cp_cmd!$G:$G,cp_cmd!$D:$D,"="&amp;$B23,cp_cmd!$I:$I,"="&amp;BG$1,cp_cmd!$J:$J,"=500g")</f>
        <v>0</v>
      </c>
      <c r="BH23" s="42" t="n">
        <f aca="false">SUMIFS(cp_cmd!$G:$G,cp_cmd!$D:$D,"="&amp;$B23,cp_cmd!$I:$I,"="&amp;BH$1,cp_cmd!$J:$J,"=500g")</f>
        <v>0</v>
      </c>
      <c r="BI23" s="43" t="n">
        <f aca="false">SUMIFS(cp_cmd!$G:$G,cp_cmd!$D:$D,"="&amp;$B23,cp_cmd!$I:$I,"="&amp;BI$1,cp_cmd!$J:$J,"=120g")</f>
        <v>0</v>
      </c>
      <c r="BJ23" s="43" t="n">
        <f aca="false">SUMIFS(cp_cmd!$G:$G,cp_cmd!$D:$D,"="&amp;$B23,cp_cmd!$I:$I,"="&amp;BJ$1,cp_cmd!$J:$J,"=120g")</f>
        <v>0</v>
      </c>
      <c r="BK23" s="43" t="n">
        <f aca="false">SUMIFS(cp_cmd!$G:$G,cp_cmd!$D:$D,"="&amp;$B23,cp_cmd!$I:$I,"="&amp;BK$1,cp_cmd!$J:$J,"=260g")</f>
        <v>0</v>
      </c>
      <c r="BL23" s="42" t="n">
        <f aca="false">SUMIFS(cp_cmd!$G:$G,cp_cmd!$D:$D,"="&amp;$B23,cp_cmd!$I:$I,"="&amp;BL$1,cp_cmd!$J:$J,"=500g")</f>
        <v>0</v>
      </c>
      <c r="BM23" s="43" t="n">
        <f aca="false">SUM(D23:BL23)</f>
        <v>0</v>
      </c>
      <c r="BN23" s="50"/>
      <c r="BQ23" s="3" t="n">
        <f aca="false">SUMPRODUCT(D23:BJ23,D$46:BJ$46)*(1-BP23/100)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2" t="n">
        <f aca="false">SUMIFS(cp_cmd!$G:$G,cp_cmd!$D:$D,"="&amp;$B24,cp_cmd!$I:$I,"="&amp;J$1,cp_cmd!$J:$J,"=250g")</f>
        <v>0</v>
      </c>
      <c r="K24" s="42" t="n">
        <f aca="false">SUMIFS(cp_cmd!$G:$G,cp_cmd!$D:$D,"="&amp;$B24,cp_cmd!$I:$I,"="&amp;K$1,cp_cmd!$J:$J,"=250g")</f>
        <v>0</v>
      </c>
      <c r="L24" s="43" t="n">
        <f aca="false">SUMIFS(cp_cmd!$G:$G,cp_cmd!$D:$D,"="&amp;$B24,cp_cmd!$I:$I,"="&amp;L$1,cp_cmd!$J:$J,"=500g")</f>
        <v>0</v>
      </c>
      <c r="M24" s="43" t="n">
        <f aca="false">SUMIFS(cp_cmd!$G:$G,cp_cmd!$D:$D,"="&amp;$B24,cp_cmd!$I:$I,"="&amp;L$1,cp_cmd!$J:$J,"=1000g")</f>
        <v>0</v>
      </c>
      <c r="N24" s="43" t="n">
        <f aca="false">SUMIFS(cp_cmd!$G:$G,cp_cmd!$D:$D,"="&amp;$B24,cp_cmd!$I:$I,"="&amp;L$1,cp_cmd!$J:$J,"=3000g")</f>
        <v>0</v>
      </c>
      <c r="O24" s="43" t="n">
        <f aca="false">SUMIFS(cp_cmd!$G:$G,cp_cmd!$D:$D,"="&amp;$B24,cp_cmd!$I:$I,"="&amp;O$1,cp_cmd!$J:$J,"=500g")</f>
        <v>0</v>
      </c>
      <c r="P24" s="43"/>
      <c r="Q24" s="44"/>
      <c r="R24" s="43" t="n">
        <f aca="false">SUMIFS(cp_cmd!$G:$G,cp_cmd!$D:$D,"="&amp;$B24,cp_cmd!$I:$I,"="&amp;R$1,cp_cmd!$J:$J,"=500g")</f>
        <v>0</v>
      </c>
      <c r="S24" s="43" t="n">
        <f aca="false">SUMIFS(cp_cmd!$G:$G,cp_cmd!$D:$D,"="&amp;$B24,cp_cmd!$I:$I,"="&amp;R$1,cp_cmd!$J:$J,"=1000g")</f>
        <v>0</v>
      </c>
      <c r="T24" s="42" t="n">
        <f aca="false">SUMIFS(cp_cmd!$G:$G,cp_cmd!$D:$D,"="&amp;$B24,cp_cmd!$I:$I,"="&amp;T$1,cp_cmd!$J:$J,"=500g")</f>
        <v>0</v>
      </c>
      <c r="U24" s="44"/>
      <c r="V24" s="43" t="n">
        <f aca="false">SUMIFS(cp_cmd!$G:$G,cp_cmd!$D:$D,"="&amp;$B24,cp_cmd!$I:$I,"="&amp;V$1,cp_cmd!$J:$J,"=500g")</f>
        <v>0</v>
      </c>
      <c r="W24" s="43" t="n">
        <f aca="false">SUMIFS(cp_cmd!$G:$G,cp_cmd!$D:$D,"="&amp;$B24,cp_cmd!$I:$I,"="&amp;V$1,cp_cmd!$J:$J,"=1000g")</f>
        <v>0</v>
      </c>
      <c r="X24" s="43" t="n">
        <f aca="false">SUMIFS(cp_cmd!$G:$G,cp_cmd!$D:$D,"="&amp;$B24,cp_cmd!$I:$I,"="&amp;V$1,cp_cmd!$J:$J,"=2000g")</f>
        <v>0</v>
      </c>
      <c r="Y24" s="44"/>
      <c r="Z24" s="45" t="n">
        <f aca="false">SUMIFS(cp_cmd!$G:$G,cp_cmd!$D:$D,"="&amp;$B24,cp_cmd!$I:$I,"="&amp;Z$1,cp_cmd!$J:$J,"=500g")</f>
        <v>0</v>
      </c>
      <c r="AA24" s="45" t="n">
        <f aca="false">SUMIFS(cp_cmd!$G:$G,cp_cmd!$D:$D,"="&amp;$B24,cp_cmd!$I:$I,"="&amp;Z$1,cp_cmd!$J:$J,"=1000g")</f>
        <v>0</v>
      </c>
      <c r="AB24" s="45" t="n">
        <f aca="false">SUMIFS(cp_cmd!$G:$G,cp_cmd!$D:$D,"="&amp;$B24,cp_cmd!$I:$I,"="&amp;Z$1,cp_cmd!$J:$J,"=3000g")</f>
        <v>0</v>
      </c>
      <c r="AC24" s="44"/>
      <c r="AD24" s="43" t="n">
        <f aca="false">SUMIFS(cp_cmd!$G:$G,cp_cmd!$D:$D,"="&amp;$B24,cp_cmd!$I:$I,"="&amp;AD$1,cp_cmd!$J:$J,"=500g")</f>
        <v>0</v>
      </c>
      <c r="AE24" s="43" t="n">
        <f aca="false">SUMIFS(cp_cmd!$G:$G,cp_cmd!$D:$D,"="&amp;$B24,cp_cmd!$I:$I,"="&amp;AD$1,cp_cmd!$J:$J,"=1000g")</f>
        <v>0</v>
      </c>
      <c r="AF24" s="44"/>
      <c r="AG24" s="44"/>
      <c r="AH24" s="44"/>
      <c r="AI24" s="44"/>
      <c r="AJ24" s="43" t="n">
        <f aca="false">SUMIFS(cp_cmd!$G:$G,cp_cmd!$D:$D,"="&amp;$B24,cp_cmd!$I:$I,"="&amp;AJ$1,cp_cmd!$J:$J,"=500g")</f>
        <v>0</v>
      </c>
      <c r="AK24" s="43" t="n">
        <f aca="false">SUMIFS(cp_cmd!$G:$G,cp_cmd!$D:$D,"="&amp;$B24,cp_cmd!$I:$I,"="&amp;AJ$1,cp_cmd!$J:$J,"=1000g")</f>
        <v>0</v>
      </c>
      <c r="AL24" s="46"/>
      <c r="AM24" s="47" t="n">
        <f aca="false">SUMIFS(cp_cmd!$G:$G,cp_cmd!$D:$D,"="&amp;$B24,cp_cmd!$I:$I,"="&amp;AM$1,cp_cmd!$J:$J,"=500g")</f>
        <v>0</v>
      </c>
      <c r="AN24" s="44"/>
      <c r="AO24" s="44" t="n">
        <f aca="false">SUMIFS(cp_cmd!$G:$G,cp_cmd!$D:$D,"="&amp;$B24,cp_cmd!$I:$I,"="&amp;AO$1,cp_cmd!$J:$J,"=500g")</f>
        <v>0</v>
      </c>
      <c r="AP24" s="44"/>
      <c r="AQ24" s="44"/>
      <c r="AR24" s="44"/>
      <c r="AS24" s="44"/>
      <c r="AT24" s="44"/>
      <c r="AU24" s="44"/>
      <c r="AV24" s="44"/>
      <c r="AW24" s="44"/>
      <c r="AX24" s="43" t="n">
        <f aca="false">SUMIFS(cp_cmd!$G:$G,cp_cmd!$D:$D,"="&amp;$B24,cp_cmd!$I:$I,"="&amp;AX$1,cp_cmd!$J:$J,"=500g")</f>
        <v>0</v>
      </c>
      <c r="AY24" s="43" t="n">
        <f aca="false">SUMIFS(cp_cmd!$G:$G,cp_cmd!$D:$D,"="&amp;$B24,cp_cmd!$I:$I,"="&amp;AY$1,cp_cmd!$J:$J,"=500g")</f>
        <v>0</v>
      </c>
      <c r="AZ24" s="43" t="n">
        <f aca="false">SUMIFS(cp_cmd!$G:$G,cp_cmd!$D:$D,"="&amp;$B24,cp_cmd!$I:$I,"="&amp;AY$1,cp_cmd!$J:$J,"=1000g")</f>
        <v>0</v>
      </c>
      <c r="BA24" s="46" t="n">
        <f aca="false">SUMIFS(cp_cmd!$G:$G,cp_cmd!$D:$D,"="&amp;$B24,cp_cmd!$I:$I,"="&amp;BA$1,cp_cmd!$J:$J,"=2000g")</f>
        <v>0</v>
      </c>
      <c r="BB24" s="47" t="n">
        <f aca="false">SUMIFS(cp_cmd!$G:$G,cp_cmd!$D:$D,"="&amp;$B24,cp_cmd!$I:$I,"="&amp;BB$1,cp_cmd!$J:$J,"=500g")</f>
        <v>0</v>
      </c>
      <c r="BC24" s="42" t="n">
        <f aca="false">SUMIFS(cp_cmd!$G:$G,cp_cmd!$D:$D,"="&amp;$B24,cp_cmd!$I:$I,"="&amp;BC$1,cp_cmd!$J:$J,"=500g")</f>
        <v>0</v>
      </c>
      <c r="BD24" s="43" t="n">
        <f aca="false">SUMIFS(cp_cmd!$G:$G,cp_cmd!$D:$D,"="&amp;$B24,cp_cmd!$I:$I,"="&amp;BD$1,cp_cmd!$J:$J,"=350g")</f>
        <v>0</v>
      </c>
      <c r="BE24" s="43" t="n">
        <f aca="false">SUMIFS(cp_cmd!$G:$G,cp_cmd!$D:$D,"="&amp;$B24,cp_cmd!$I:$I,"="&amp;BE$1,cp_cmd!$J:$J,"=350g")</f>
        <v>0</v>
      </c>
      <c r="BF24" s="43" t="n">
        <f aca="false">SUMIFS(cp_cmd!$G:$G,cp_cmd!$D:$D,"="&amp;$B24,cp_cmd!$I:$I,"="&amp;BF$1,cp_cmd!$J:$J,"=350g")</f>
        <v>0</v>
      </c>
      <c r="BG24" s="42" t="n">
        <f aca="false">SUMIFS(cp_cmd!$G:$G,cp_cmd!$D:$D,"="&amp;$B24,cp_cmd!$I:$I,"="&amp;BG$1,cp_cmd!$J:$J,"=500g")</f>
        <v>0</v>
      </c>
      <c r="BH24" s="42" t="n">
        <f aca="false">SUMIFS(cp_cmd!$G:$G,cp_cmd!$D:$D,"="&amp;$B24,cp_cmd!$I:$I,"="&amp;BH$1,cp_cmd!$J:$J,"=500g")</f>
        <v>0</v>
      </c>
      <c r="BI24" s="43" t="n">
        <f aca="false">SUMIFS(cp_cmd!$G:$G,cp_cmd!$D:$D,"="&amp;$B24,cp_cmd!$I:$I,"="&amp;BI$1,cp_cmd!$J:$J,"=120g")</f>
        <v>0</v>
      </c>
      <c r="BJ24" s="43" t="n">
        <f aca="false">SUMIFS(cp_cmd!$G:$G,cp_cmd!$D:$D,"="&amp;$B24,cp_cmd!$I:$I,"="&amp;BJ$1,cp_cmd!$J:$J,"=120g")</f>
        <v>0</v>
      </c>
      <c r="BK24" s="43" t="n">
        <f aca="false">SUMIFS(cp_cmd!$G:$G,cp_cmd!$D:$D,"="&amp;$B24,cp_cmd!$I:$I,"="&amp;BK$1,cp_cmd!$J:$J,"=260g")</f>
        <v>0</v>
      </c>
      <c r="BL24" s="42" t="n">
        <f aca="false">SUMIFS(cp_cmd!$G:$G,cp_cmd!$D:$D,"="&amp;$B24,cp_cmd!$I:$I,"="&amp;BL$1,cp_cmd!$J:$J,"=500g")</f>
        <v>0</v>
      </c>
      <c r="BM24" s="43" t="n">
        <f aca="false">SUM(D24:BL24)</f>
        <v>0</v>
      </c>
      <c r="BN24" s="50"/>
      <c r="BO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2" t="n">
        <f aca="false">SUMIFS(cp_cmd!$G:$G,cp_cmd!$D:$D,"="&amp;$B25,cp_cmd!$I:$I,"="&amp;J$1,cp_cmd!$J:$J,"=250g")</f>
        <v>0</v>
      </c>
      <c r="K25" s="42" t="n">
        <f aca="false">SUMIFS(cp_cmd!$G:$G,cp_cmd!$D:$D,"="&amp;$B25,cp_cmd!$I:$I,"="&amp;K$1,cp_cmd!$J:$J,"=250g")</f>
        <v>0</v>
      </c>
      <c r="L25" s="43" t="n">
        <f aca="false">SUMIFS(cp_cmd!$G:$G,cp_cmd!$D:$D,"="&amp;$B25,cp_cmd!$I:$I,"="&amp;L$1,cp_cmd!$J:$J,"=500g")</f>
        <v>0</v>
      </c>
      <c r="M25" s="43" t="n">
        <f aca="false">SUMIFS(cp_cmd!$G:$G,cp_cmd!$D:$D,"="&amp;$B25,cp_cmd!$I:$I,"="&amp;L$1,cp_cmd!$J:$J,"=1000g")</f>
        <v>0</v>
      </c>
      <c r="N25" s="43" t="n">
        <f aca="false">SUMIFS(cp_cmd!$G:$G,cp_cmd!$D:$D,"="&amp;$B25,cp_cmd!$I:$I,"="&amp;L$1,cp_cmd!$J:$J,"=3000g")</f>
        <v>0</v>
      </c>
      <c r="O25" s="43" t="n">
        <f aca="false">SUMIFS(cp_cmd!$G:$G,cp_cmd!$D:$D,"="&amp;$B25,cp_cmd!$I:$I,"="&amp;O$1,cp_cmd!$J:$J,"=500g")</f>
        <v>0</v>
      </c>
      <c r="P25" s="43"/>
      <c r="Q25" s="44"/>
      <c r="R25" s="43" t="n">
        <f aca="false">SUMIFS(cp_cmd!$G:$G,cp_cmd!$D:$D,"="&amp;$B25,cp_cmd!$I:$I,"="&amp;R$1,cp_cmd!$J:$J,"=500g")</f>
        <v>0</v>
      </c>
      <c r="S25" s="43" t="n">
        <f aca="false">SUMIFS(cp_cmd!$G:$G,cp_cmd!$D:$D,"="&amp;$B25,cp_cmd!$I:$I,"="&amp;R$1,cp_cmd!$J:$J,"=1000g")</f>
        <v>0</v>
      </c>
      <c r="T25" s="42" t="n">
        <f aca="false">SUMIFS(cp_cmd!$G:$G,cp_cmd!$D:$D,"="&amp;$B25,cp_cmd!$I:$I,"="&amp;T$1,cp_cmd!$J:$J,"=500g")</f>
        <v>0</v>
      </c>
      <c r="U25" s="44"/>
      <c r="V25" s="43" t="n">
        <f aca="false">SUMIFS(cp_cmd!$G:$G,cp_cmd!$D:$D,"="&amp;$B25,cp_cmd!$I:$I,"="&amp;V$1,cp_cmd!$J:$J,"=500g")</f>
        <v>0</v>
      </c>
      <c r="W25" s="43" t="n">
        <f aca="false">SUMIFS(cp_cmd!$G:$G,cp_cmd!$D:$D,"="&amp;$B25,cp_cmd!$I:$I,"="&amp;V$1,cp_cmd!$J:$J,"=1000g")</f>
        <v>0</v>
      </c>
      <c r="X25" s="43" t="n">
        <f aca="false">SUMIFS(cp_cmd!$G:$G,cp_cmd!$D:$D,"="&amp;$B25,cp_cmd!$I:$I,"="&amp;V$1,cp_cmd!$J:$J,"=2000g")</f>
        <v>0</v>
      </c>
      <c r="Y25" s="44"/>
      <c r="Z25" s="45" t="n">
        <f aca="false">SUMIFS(cp_cmd!$G:$G,cp_cmd!$D:$D,"="&amp;$B25,cp_cmd!$I:$I,"="&amp;Z$1,cp_cmd!$J:$J,"=500g")</f>
        <v>0</v>
      </c>
      <c r="AA25" s="45" t="n">
        <f aca="false">SUMIFS(cp_cmd!$G:$G,cp_cmd!$D:$D,"="&amp;$B25,cp_cmd!$I:$I,"="&amp;Z$1,cp_cmd!$J:$J,"=1000g")</f>
        <v>0</v>
      </c>
      <c r="AB25" s="45" t="n">
        <f aca="false">SUMIFS(cp_cmd!$G:$G,cp_cmd!$D:$D,"="&amp;$B25,cp_cmd!$I:$I,"="&amp;Z$1,cp_cmd!$J:$J,"=3000g")</f>
        <v>0</v>
      </c>
      <c r="AC25" s="44"/>
      <c r="AD25" s="43" t="n">
        <f aca="false">SUMIFS(cp_cmd!$G:$G,cp_cmd!$D:$D,"="&amp;$B25,cp_cmd!$I:$I,"="&amp;AD$1,cp_cmd!$J:$J,"=500g")</f>
        <v>0</v>
      </c>
      <c r="AE25" s="43" t="n">
        <f aca="false">SUMIFS(cp_cmd!$G:$G,cp_cmd!$D:$D,"="&amp;$B25,cp_cmd!$I:$I,"="&amp;AD$1,cp_cmd!$J:$J,"=1000g")</f>
        <v>0</v>
      </c>
      <c r="AF25" s="44"/>
      <c r="AG25" s="44"/>
      <c r="AH25" s="44"/>
      <c r="AI25" s="44"/>
      <c r="AJ25" s="43" t="n">
        <f aca="false">SUMIFS(cp_cmd!$G:$G,cp_cmd!$D:$D,"="&amp;$B25,cp_cmd!$I:$I,"="&amp;AJ$1,cp_cmd!$J:$J,"=500g")</f>
        <v>0</v>
      </c>
      <c r="AK25" s="43" t="n">
        <f aca="false">SUMIFS(cp_cmd!$G:$G,cp_cmd!$D:$D,"="&amp;$B25,cp_cmd!$I:$I,"="&amp;AJ$1,cp_cmd!$J:$J,"=1000g")</f>
        <v>0</v>
      </c>
      <c r="AL25" s="46"/>
      <c r="AM25" s="47" t="n">
        <f aca="false">SUMIFS(cp_cmd!$G:$G,cp_cmd!$D:$D,"="&amp;$B25,cp_cmd!$I:$I,"="&amp;AM$1,cp_cmd!$J:$J,"=500g")</f>
        <v>0</v>
      </c>
      <c r="AN25" s="44"/>
      <c r="AO25" s="44"/>
      <c r="AP25" s="44"/>
      <c r="AQ25" s="44"/>
      <c r="AR25" s="44"/>
      <c r="AS25" s="44"/>
      <c r="AT25" s="44"/>
      <c r="AU25" s="44"/>
      <c r="AV25" s="44"/>
      <c r="AW25" s="44"/>
      <c r="AX25" s="43" t="n">
        <f aca="false">SUMIFS(cp_cmd!$G:$G,cp_cmd!$D:$D,"="&amp;$B25,cp_cmd!$I:$I,"="&amp;AX$1,cp_cmd!$J:$J,"=500g")</f>
        <v>0</v>
      </c>
      <c r="AY25" s="43" t="n">
        <f aca="false">SUMIFS(cp_cmd!$G:$G,cp_cmd!$D:$D,"="&amp;$B25,cp_cmd!$I:$I,"="&amp;AY$1,cp_cmd!$J:$J,"=500g")</f>
        <v>0</v>
      </c>
      <c r="AZ25" s="43" t="n">
        <f aca="false">SUMIFS(cp_cmd!$G:$G,cp_cmd!$D:$D,"="&amp;$B25,cp_cmd!$I:$I,"="&amp;AY$1,cp_cmd!$J:$J,"=1000g")</f>
        <v>0</v>
      </c>
      <c r="BA25" s="46" t="n">
        <f aca="false">SUMIFS(cp_cmd!$G:$G,cp_cmd!$D:$D,"="&amp;$B25,cp_cmd!$I:$I,"="&amp;BA$1,cp_cmd!$J:$J,"=2000g")</f>
        <v>0</v>
      </c>
      <c r="BB25" s="47" t="n">
        <f aca="false">SUMIFS(cp_cmd!$G:$G,cp_cmd!$D:$D,"="&amp;$B25,cp_cmd!$I:$I,"="&amp;BB$1,cp_cmd!$J:$J,"=500g")</f>
        <v>0</v>
      </c>
      <c r="BC25" s="42" t="n">
        <f aca="false">SUMIFS(cp_cmd!$G:$G,cp_cmd!$D:$D,"="&amp;$B25,cp_cmd!$I:$I,"="&amp;BC$1,cp_cmd!$J:$J,"=500g")</f>
        <v>0</v>
      </c>
      <c r="BD25" s="43" t="n">
        <f aca="false">SUMIFS(cp_cmd!$G:$G,cp_cmd!$D:$D,"="&amp;$B25,cp_cmd!$I:$I,"="&amp;BD$1,cp_cmd!$J:$J,"=350g")</f>
        <v>0</v>
      </c>
      <c r="BE25" s="43" t="n">
        <f aca="false">SUMIFS(cp_cmd!$G:$G,cp_cmd!$D:$D,"="&amp;$B25,cp_cmd!$I:$I,"="&amp;BE$1,cp_cmd!$J:$J,"=350g")</f>
        <v>0</v>
      </c>
      <c r="BF25" s="43" t="n">
        <f aca="false">SUMIFS(cp_cmd!$G:$G,cp_cmd!$D:$D,"="&amp;$B25,cp_cmd!$I:$I,"="&amp;BF$1,cp_cmd!$J:$J,"=350g")</f>
        <v>0</v>
      </c>
      <c r="BG25" s="42" t="n">
        <f aca="false">SUMIFS(cp_cmd!$G:$G,cp_cmd!$D:$D,"="&amp;$B25,cp_cmd!$I:$I,"="&amp;BG$1,cp_cmd!$J:$J,"=500g")</f>
        <v>0</v>
      </c>
      <c r="BH25" s="42" t="n">
        <f aca="false">SUMIFS(cp_cmd!$G:$G,cp_cmd!$D:$D,"="&amp;$B25,cp_cmd!$I:$I,"="&amp;BH$1,cp_cmd!$J:$J,"=500g")</f>
        <v>0</v>
      </c>
      <c r="BI25" s="43" t="n">
        <f aca="false">SUMIFS(cp_cmd!$G:$G,cp_cmd!$D:$D,"="&amp;$B25,cp_cmd!$I:$I,"="&amp;BI$1,cp_cmd!$J:$J,"=120g")</f>
        <v>0</v>
      </c>
      <c r="BJ25" s="43" t="n">
        <f aca="false">SUMIFS(cp_cmd!$G:$G,cp_cmd!$D:$D,"="&amp;$B25,cp_cmd!$I:$I,"="&amp;BJ$1,cp_cmd!$J:$J,"=120g")</f>
        <v>0</v>
      </c>
      <c r="BK25" s="43" t="n">
        <f aca="false">SUMIFS(cp_cmd!$G:$G,cp_cmd!$D:$D,"="&amp;$B25,cp_cmd!$I:$I,"="&amp;BK$1,cp_cmd!$J:$J,"=260g")</f>
        <v>0</v>
      </c>
      <c r="BL25" s="42" t="n">
        <f aca="false">SUMIFS(cp_cmd!$G:$G,cp_cmd!$D:$D,"="&amp;$B25,cp_cmd!$I:$I,"="&amp;BL$1,cp_cmd!$J:$J,"=500g")</f>
        <v>0</v>
      </c>
      <c r="BM25" s="43" t="n">
        <f aca="false">SUM(D25:BL25)</f>
        <v>0</v>
      </c>
      <c r="BN25" s="50"/>
      <c r="BO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2" t="n">
        <f aca="false">SUMIFS(cp_cmd!$G:$G,cp_cmd!$D:$D,"="&amp;$B26,cp_cmd!$I:$I,"="&amp;J$1,cp_cmd!$J:$J,"=250g")</f>
        <v>0</v>
      </c>
      <c r="K26" s="42" t="n">
        <f aca="false">SUMIFS(cp_cmd!$G:$G,cp_cmd!$D:$D,"="&amp;$B26,cp_cmd!$I:$I,"="&amp;K$1,cp_cmd!$J:$J,"=250g")</f>
        <v>0</v>
      </c>
      <c r="L26" s="43" t="n">
        <f aca="false">SUMIFS(cp_cmd!$G:$G,cp_cmd!$D:$D,"="&amp;$B26,cp_cmd!$I:$I,"="&amp;L$1,cp_cmd!$J:$J,"=500g")</f>
        <v>0</v>
      </c>
      <c r="M26" s="43" t="n">
        <f aca="false">SUMIFS(cp_cmd!$G:$G,cp_cmd!$D:$D,"="&amp;$B26,cp_cmd!$I:$I,"="&amp;L$1,cp_cmd!$J:$J,"=1000g")</f>
        <v>0</v>
      </c>
      <c r="N26" s="43" t="n">
        <f aca="false">SUMIFS(cp_cmd!$G:$G,cp_cmd!$D:$D,"="&amp;$B26,cp_cmd!$I:$I,"="&amp;L$1,cp_cmd!$J:$J,"=3000g")</f>
        <v>0</v>
      </c>
      <c r="O26" s="43" t="n">
        <f aca="false">SUMIFS(cp_cmd!$G:$G,cp_cmd!$D:$D,"="&amp;$B26,cp_cmd!$I:$I,"="&amp;O$1,cp_cmd!$J:$J,"=500g")</f>
        <v>0</v>
      </c>
      <c r="P26" s="43"/>
      <c r="Q26" s="44"/>
      <c r="R26" s="43" t="n">
        <f aca="false">SUMIFS(cp_cmd!$G:$G,cp_cmd!$D:$D,"="&amp;$B26,cp_cmd!$I:$I,"="&amp;R$1,cp_cmd!$J:$J,"=500g")</f>
        <v>0</v>
      </c>
      <c r="S26" s="43" t="n">
        <f aca="false">SUMIFS(cp_cmd!$G:$G,cp_cmd!$D:$D,"="&amp;$B26,cp_cmd!$I:$I,"="&amp;R$1,cp_cmd!$J:$J,"=1000g")</f>
        <v>0</v>
      </c>
      <c r="T26" s="42" t="n">
        <f aca="false">SUMIFS(cp_cmd!$G:$G,cp_cmd!$D:$D,"="&amp;$B26,cp_cmd!$I:$I,"="&amp;T$1,cp_cmd!$J:$J,"=500g")</f>
        <v>0</v>
      </c>
      <c r="U26" s="44"/>
      <c r="V26" s="43" t="n">
        <f aca="false">SUMIFS(cp_cmd!$G:$G,cp_cmd!$D:$D,"="&amp;$B26,cp_cmd!$I:$I,"="&amp;V$1,cp_cmd!$J:$J,"=500g")</f>
        <v>0</v>
      </c>
      <c r="W26" s="43" t="n">
        <f aca="false">SUMIFS(cp_cmd!$G:$G,cp_cmd!$D:$D,"="&amp;$B26,cp_cmd!$I:$I,"="&amp;V$1,cp_cmd!$J:$J,"=1000g")</f>
        <v>0</v>
      </c>
      <c r="X26" s="43" t="n">
        <f aca="false">SUMIFS(cp_cmd!$G:$G,cp_cmd!$D:$D,"="&amp;$B26,cp_cmd!$I:$I,"="&amp;V$1,cp_cmd!$J:$J,"=2000g")</f>
        <v>0</v>
      </c>
      <c r="Y26" s="44"/>
      <c r="Z26" s="45" t="n">
        <f aca="false">SUMIFS(cp_cmd!$G:$G,cp_cmd!$D:$D,"="&amp;$B26,cp_cmd!$I:$I,"="&amp;Z$1,cp_cmd!$J:$J,"=500g")</f>
        <v>0</v>
      </c>
      <c r="AA26" s="45" t="n">
        <f aca="false">SUMIFS(cp_cmd!$G:$G,cp_cmd!$D:$D,"="&amp;$B26,cp_cmd!$I:$I,"="&amp;Z$1,cp_cmd!$J:$J,"=1000g")</f>
        <v>0</v>
      </c>
      <c r="AB26" s="45" t="n">
        <f aca="false">SUMIFS(cp_cmd!$G:$G,cp_cmd!$D:$D,"="&amp;$B26,cp_cmd!$I:$I,"="&amp;Z$1,cp_cmd!$J:$J,"=3000g")</f>
        <v>0</v>
      </c>
      <c r="AC26" s="44"/>
      <c r="AD26" s="43" t="n">
        <f aca="false">SUMIFS(cp_cmd!$G:$G,cp_cmd!$D:$D,"="&amp;$B26,cp_cmd!$I:$I,"="&amp;AD$1,cp_cmd!$J:$J,"=500g")</f>
        <v>0</v>
      </c>
      <c r="AE26" s="43" t="n">
        <f aca="false">SUMIFS(cp_cmd!$G:$G,cp_cmd!$D:$D,"="&amp;$B26,cp_cmd!$I:$I,"="&amp;AD$1,cp_cmd!$J:$J,"=1000g")</f>
        <v>0</v>
      </c>
      <c r="AF26" s="44"/>
      <c r="AG26" s="44"/>
      <c r="AH26" s="44"/>
      <c r="AI26" s="44"/>
      <c r="AJ26" s="43" t="n">
        <f aca="false">SUMIFS(cp_cmd!$G:$G,cp_cmd!$D:$D,"="&amp;$B26,cp_cmd!$I:$I,"="&amp;AJ$1,cp_cmd!$J:$J,"=500g")</f>
        <v>0</v>
      </c>
      <c r="AK26" s="43" t="n">
        <f aca="false">SUMIFS(cp_cmd!$G:$G,cp_cmd!$D:$D,"="&amp;$B26,cp_cmd!$I:$I,"="&amp;AJ$1,cp_cmd!$J:$J,"=1000g")</f>
        <v>0</v>
      </c>
      <c r="AL26" s="46"/>
      <c r="AM26" s="47" t="n">
        <f aca="false">SUMIFS(cp_cmd!$G:$G,cp_cmd!$D:$D,"="&amp;$B26,cp_cmd!$I:$I,"="&amp;AM$1,cp_cmd!$J:$J,"=500g")</f>
        <v>0</v>
      </c>
      <c r="AN26" s="44"/>
      <c r="AO26" s="44"/>
      <c r="AP26" s="44"/>
      <c r="AQ26" s="44"/>
      <c r="AR26" s="44"/>
      <c r="AS26" s="44"/>
      <c r="AT26" s="44"/>
      <c r="AU26" s="44"/>
      <c r="AV26" s="44"/>
      <c r="AW26" s="44"/>
      <c r="AX26" s="43" t="n">
        <f aca="false">SUMIFS(cp_cmd!$G:$G,cp_cmd!$D:$D,"="&amp;$B26,cp_cmd!$I:$I,"="&amp;AX$1,cp_cmd!$J:$J,"=500g")</f>
        <v>0</v>
      </c>
      <c r="AY26" s="43" t="n">
        <f aca="false">SUMIFS(cp_cmd!$G:$G,cp_cmd!$D:$D,"="&amp;$B26,cp_cmd!$I:$I,"="&amp;AY$1,cp_cmd!$J:$J,"=500g")</f>
        <v>0</v>
      </c>
      <c r="AZ26" s="43" t="n">
        <f aca="false">SUMIFS(cp_cmd!$G:$G,cp_cmd!$D:$D,"="&amp;$B26,cp_cmd!$I:$I,"="&amp;AY$1,cp_cmd!$J:$J,"=1000g")</f>
        <v>0</v>
      </c>
      <c r="BA26" s="46" t="n">
        <f aca="false">SUMIFS(cp_cmd!$G:$G,cp_cmd!$D:$D,"="&amp;$B26,cp_cmd!$I:$I,"="&amp;BA$1,cp_cmd!$J:$J,"=2000g")</f>
        <v>0</v>
      </c>
      <c r="BB26" s="47" t="n">
        <f aca="false">SUMIFS(cp_cmd!$G:$G,cp_cmd!$D:$D,"="&amp;$B26,cp_cmd!$I:$I,"="&amp;BB$1,cp_cmd!$J:$J,"=500g")</f>
        <v>0</v>
      </c>
      <c r="BC26" s="42" t="n">
        <f aca="false">SUMIFS(cp_cmd!$G:$G,cp_cmd!$D:$D,"="&amp;$B26,cp_cmd!$I:$I,"="&amp;BC$1,cp_cmd!$J:$J,"=500g")</f>
        <v>0</v>
      </c>
      <c r="BD26" s="43" t="n">
        <f aca="false">SUMIFS(cp_cmd!$G:$G,cp_cmd!$D:$D,"="&amp;$B26,cp_cmd!$I:$I,"="&amp;BD$1,cp_cmd!$J:$J,"=350g")</f>
        <v>0</v>
      </c>
      <c r="BE26" s="43" t="n">
        <f aca="false">SUMIFS(cp_cmd!$G:$G,cp_cmd!$D:$D,"="&amp;$B26,cp_cmd!$I:$I,"="&amp;BE$1,cp_cmd!$J:$J,"=350g")</f>
        <v>0</v>
      </c>
      <c r="BF26" s="43" t="n">
        <f aca="false">SUMIFS(cp_cmd!$G:$G,cp_cmd!$D:$D,"="&amp;$B26,cp_cmd!$I:$I,"="&amp;BF$1,cp_cmd!$J:$J,"=350g")</f>
        <v>0</v>
      </c>
      <c r="BG26" s="42" t="n">
        <f aca="false">SUMIFS(cp_cmd!$G:$G,cp_cmd!$D:$D,"="&amp;$B26,cp_cmd!$I:$I,"="&amp;BG$1,cp_cmd!$J:$J,"=500g")</f>
        <v>0</v>
      </c>
      <c r="BH26" s="42" t="n">
        <f aca="false">SUMIFS(cp_cmd!$G:$G,cp_cmd!$D:$D,"="&amp;$B26,cp_cmd!$I:$I,"="&amp;BH$1,cp_cmd!$J:$J,"=500g")</f>
        <v>0</v>
      </c>
      <c r="BI26" s="43" t="n">
        <f aca="false">SUMIFS(cp_cmd!$G:$G,cp_cmd!$D:$D,"="&amp;$B26,cp_cmd!$I:$I,"="&amp;BI$1,cp_cmd!$J:$J,"=120g")</f>
        <v>0</v>
      </c>
      <c r="BJ26" s="43" t="n">
        <f aca="false">SUMIFS(cp_cmd!$G:$G,cp_cmd!$D:$D,"="&amp;$B26,cp_cmd!$I:$I,"="&amp;BJ$1,cp_cmd!$J:$J,"=120g")</f>
        <v>0</v>
      </c>
      <c r="BK26" s="43" t="n">
        <f aca="false">SUMIFS(cp_cmd!$G:$G,cp_cmd!$D:$D,"="&amp;$B26,cp_cmd!$I:$I,"="&amp;BK$1,cp_cmd!$J:$J,"=260g")</f>
        <v>0</v>
      </c>
      <c r="BL26" s="42" t="n">
        <f aca="false">SUMIFS(cp_cmd!$G:$G,cp_cmd!$D:$D,"="&amp;$B26,cp_cmd!$I:$I,"="&amp;BL$1,cp_cmd!$J:$J,"=500g")</f>
        <v>0</v>
      </c>
      <c r="BM26" s="43" t="n">
        <f aca="false">SUM(D26:BL26)</f>
        <v>0</v>
      </c>
      <c r="BN26" s="50"/>
      <c r="BO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2" t="n">
        <f aca="false">SUMIFS(cp_cmd!$G:$G,cp_cmd!$D:$D,"="&amp;$B27,cp_cmd!$I:$I,"="&amp;J$1,cp_cmd!$J:$J,"=250g")</f>
        <v>0</v>
      </c>
      <c r="K27" s="42" t="n">
        <f aca="false">SUMIFS(cp_cmd!$G:$G,cp_cmd!$D:$D,"="&amp;$B27,cp_cmd!$I:$I,"="&amp;K$1,cp_cmd!$J:$J,"=250g")</f>
        <v>0</v>
      </c>
      <c r="L27" s="43" t="n">
        <f aca="false">SUMIFS(cp_cmd!$G:$G,cp_cmd!$D:$D,"="&amp;$B27,cp_cmd!$I:$I,"="&amp;L$1,cp_cmd!$J:$J,"=500g")</f>
        <v>0</v>
      </c>
      <c r="M27" s="43" t="n">
        <f aca="false">SUMIFS(cp_cmd!$G:$G,cp_cmd!$D:$D,"="&amp;$B27,cp_cmd!$I:$I,"="&amp;L$1,cp_cmd!$J:$J,"=1000g")</f>
        <v>0</v>
      </c>
      <c r="N27" s="43" t="n">
        <f aca="false">SUMIFS(cp_cmd!$G:$G,cp_cmd!$D:$D,"="&amp;$B27,cp_cmd!$I:$I,"="&amp;L$1,cp_cmd!$J:$J,"=3000g")</f>
        <v>0</v>
      </c>
      <c r="O27" s="43" t="n">
        <f aca="false">SUMIFS(cp_cmd!$G:$G,cp_cmd!$D:$D,"="&amp;$B27,cp_cmd!$I:$I,"="&amp;O$1,cp_cmd!$J:$J,"=500g")</f>
        <v>0</v>
      </c>
      <c r="P27" s="43"/>
      <c r="Q27" s="44"/>
      <c r="R27" s="43" t="n">
        <f aca="false">SUMIFS(cp_cmd!$G:$G,cp_cmd!$D:$D,"="&amp;$B27,cp_cmd!$I:$I,"="&amp;R$1,cp_cmd!$J:$J,"=500g")</f>
        <v>0</v>
      </c>
      <c r="S27" s="43" t="n">
        <f aca="false">SUMIFS(cp_cmd!$G:$G,cp_cmd!$D:$D,"="&amp;$B27,cp_cmd!$I:$I,"="&amp;R$1,cp_cmd!$J:$J,"=1000g")</f>
        <v>0</v>
      </c>
      <c r="T27" s="42" t="n">
        <f aca="false">SUMIFS(cp_cmd!$G:$G,cp_cmd!$D:$D,"="&amp;$B27,cp_cmd!$I:$I,"="&amp;T$1,cp_cmd!$J:$J,"=500g")</f>
        <v>0</v>
      </c>
      <c r="U27" s="44"/>
      <c r="V27" s="43" t="n">
        <f aca="false">SUMIFS(cp_cmd!$G:$G,cp_cmd!$D:$D,"="&amp;$B27,cp_cmd!$I:$I,"="&amp;V$1,cp_cmd!$J:$J,"=500g")</f>
        <v>0</v>
      </c>
      <c r="W27" s="43" t="n">
        <f aca="false">SUMIFS(cp_cmd!$G:$G,cp_cmd!$D:$D,"="&amp;$B27,cp_cmd!$I:$I,"="&amp;V$1,cp_cmd!$J:$J,"=1000g")</f>
        <v>0</v>
      </c>
      <c r="X27" s="43" t="n">
        <f aca="false">SUMIFS(cp_cmd!$G:$G,cp_cmd!$D:$D,"="&amp;$B27,cp_cmd!$I:$I,"="&amp;V$1,cp_cmd!$J:$J,"=2000g")</f>
        <v>0</v>
      </c>
      <c r="Y27" s="44"/>
      <c r="Z27" s="45" t="n">
        <f aca="false">SUMIFS(cp_cmd!$G:$G,cp_cmd!$D:$D,"="&amp;$B27,cp_cmd!$I:$I,"="&amp;Z$1,cp_cmd!$J:$J,"=500g")</f>
        <v>0</v>
      </c>
      <c r="AA27" s="45" t="n">
        <f aca="false">SUMIFS(cp_cmd!$G:$G,cp_cmd!$D:$D,"="&amp;$B27,cp_cmd!$I:$I,"="&amp;Z$1,cp_cmd!$J:$J,"=1000g")</f>
        <v>0</v>
      </c>
      <c r="AB27" s="45" t="n">
        <f aca="false">SUMIFS(cp_cmd!$G:$G,cp_cmd!$D:$D,"="&amp;$B27,cp_cmd!$I:$I,"="&amp;Z$1,cp_cmd!$J:$J,"=3000g")</f>
        <v>0</v>
      </c>
      <c r="AC27" s="44"/>
      <c r="AD27" s="43" t="n">
        <f aca="false">SUMIFS(cp_cmd!$G:$G,cp_cmd!$D:$D,"="&amp;$B27,cp_cmd!$I:$I,"="&amp;AD$1,cp_cmd!$J:$J,"=500g")</f>
        <v>0</v>
      </c>
      <c r="AE27" s="43" t="n">
        <f aca="false">SUMIFS(cp_cmd!$G:$G,cp_cmd!$D:$D,"="&amp;$B27,cp_cmd!$I:$I,"="&amp;AD$1,cp_cmd!$J:$J,"=1000g")</f>
        <v>0</v>
      </c>
      <c r="AF27" s="44"/>
      <c r="AG27" s="44"/>
      <c r="AH27" s="44"/>
      <c r="AI27" s="44"/>
      <c r="AJ27" s="43" t="n">
        <f aca="false">SUMIFS(cp_cmd!$G:$G,cp_cmd!$D:$D,"="&amp;$B27,cp_cmd!$I:$I,"="&amp;AJ$1,cp_cmd!$J:$J,"=500g")</f>
        <v>0</v>
      </c>
      <c r="AK27" s="43" t="n">
        <f aca="false">SUMIFS(cp_cmd!$G:$G,cp_cmd!$D:$D,"="&amp;$B27,cp_cmd!$I:$I,"="&amp;AJ$1,cp_cmd!$J:$J,"=1000g")</f>
        <v>0</v>
      </c>
      <c r="AL27" s="46"/>
      <c r="AM27" s="47" t="n">
        <f aca="false">SUMIFS(cp_cmd!$G:$G,cp_cmd!$D:$D,"="&amp;$B27,cp_cmd!$I:$I,"="&amp;AM$1,cp_cmd!$J:$J,"=500g")</f>
        <v>0</v>
      </c>
      <c r="AN27" s="44"/>
      <c r="AO27" s="44"/>
      <c r="AP27" s="44"/>
      <c r="AQ27" s="44"/>
      <c r="AR27" s="44"/>
      <c r="AS27" s="44"/>
      <c r="AT27" s="44"/>
      <c r="AU27" s="44"/>
      <c r="AV27" s="44"/>
      <c r="AW27" s="44"/>
      <c r="AX27" s="43" t="n">
        <f aca="false">SUMIFS(cp_cmd!$G:$G,cp_cmd!$D:$D,"="&amp;$B27,cp_cmd!$I:$I,"="&amp;AX$1,cp_cmd!$J:$J,"=500g")</f>
        <v>0</v>
      </c>
      <c r="AY27" s="43" t="n">
        <f aca="false">SUMIFS(cp_cmd!$G:$G,cp_cmd!$D:$D,"="&amp;$B27,cp_cmd!$I:$I,"="&amp;AY$1,cp_cmd!$J:$J,"=500g")</f>
        <v>0</v>
      </c>
      <c r="AZ27" s="43" t="n">
        <f aca="false">SUMIFS(cp_cmd!$G:$G,cp_cmd!$D:$D,"="&amp;$B27,cp_cmd!$I:$I,"="&amp;AY$1,cp_cmd!$J:$J,"=1000g")</f>
        <v>0</v>
      </c>
      <c r="BA27" s="46" t="n">
        <f aca="false">SUMIFS(cp_cmd!$G:$G,cp_cmd!$D:$D,"="&amp;$B27,cp_cmd!$I:$I,"="&amp;BA$1,cp_cmd!$J:$J,"=2000g")</f>
        <v>0</v>
      </c>
      <c r="BB27" s="47" t="n">
        <f aca="false">SUMIFS(cp_cmd!$G:$G,cp_cmd!$D:$D,"="&amp;$B27,cp_cmd!$I:$I,"="&amp;BB$1,cp_cmd!$J:$J,"=500g")</f>
        <v>0</v>
      </c>
      <c r="BC27" s="42" t="n">
        <f aca="false">SUMIFS(cp_cmd!$G:$G,cp_cmd!$D:$D,"="&amp;$B27,cp_cmd!$I:$I,"="&amp;BC$1,cp_cmd!$J:$J,"=500g")</f>
        <v>0</v>
      </c>
      <c r="BD27" s="43" t="n">
        <f aca="false">SUMIFS(cp_cmd!$G:$G,cp_cmd!$D:$D,"="&amp;$B27,cp_cmd!$I:$I,"="&amp;BD$1,cp_cmd!$J:$J,"=350g")</f>
        <v>0</v>
      </c>
      <c r="BE27" s="43" t="n">
        <f aca="false">SUMIFS(cp_cmd!$G:$G,cp_cmd!$D:$D,"="&amp;$B27,cp_cmd!$I:$I,"="&amp;BE$1,cp_cmd!$J:$J,"=350g")</f>
        <v>0</v>
      </c>
      <c r="BF27" s="43" t="n">
        <f aca="false">SUMIFS(cp_cmd!$G:$G,cp_cmd!$D:$D,"="&amp;$B27,cp_cmd!$I:$I,"="&amp;BF$1,cp_cmd!$J:$J,"=350g")</f>
        <v>0</v>
      </c>
      <c r="BG27" s="42" t="n">
        <f aca="false">SUMIFS(cp_cmd!$G:$G,cp_cmd!$D:$D,"="&amp;$B27,cp_cmd!$I:$I,"="&amp;BG$1,cp_cmd!$J:$J,"=500g")</f>
        <v>0</v>
      </c>
      <c r="BH27" s="42" t="n">
        <f aca="false">SUMIFS(cp_cmd!$G:$G,cp_cmd!$D:$D,"="&amp;$B27,cp_cmd!$I:$I,"="&amp;BH$1,cp_cmd!$J:$J,"=500g")</f>
        <v>0</v>
      </c>
      <c r="BI27" s="43" t="n">
        <f aca="false">SUMIFS(cp_cmd!$G:$G,cp_cmd!$D:$D,"="&amp;$B27,cp_cmd!$I:$I,"="&amp;BI$1,cp_cmd!$J:$J,"=120g")</f>
        <v>0</v>
      </c>
      <c r="BJ27" s="43" t="n">
        <f aca="false">SUMIFS(cp_cmd!$G:$G,cp_cmd!$D:$D,"="&amp;$B27,cp_cmd!$I:$I,"="&amp;BJ$1,cp_cmd!$J:$J,"=120g")</f>
        <v>0</v>
      </c>
      <c r="BK27" s="43" t="n">
        <f aca="false">SUMIFS(cp_cmd!$G:$G,cp_cmd!$D:$D,"="&amp;$B27,cp_cmd!$I:$I,"="&amp;BK$1,cp_cmd!$J:$J,"=260g")</f>
        <v>0</v>
      </c>
      <c r="BL27" s="42" t="n">
        <f aca="false">SUMIFS(cp_cmd!$G:$G,cp_cmd!$D:$D,"="&amp;$B27,cp_cmd!$I:$I,"="&amp;BL$1,cp_cmd!$J:$J,"=500g")</f>
        <v>0</v>
      </c>
      <c r="BM27" s="43" t="n">
        <f aca="false">SUM(D27:BL27)</f>
        <v>0</v>
      </c>
      <c r="BN27" s="50"/>
      <c r="BO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2" t="n">
        <f aca="false">SUMIFS(cp_cmd!$G:$G,cp_cmd!$D:$D,"="&amp;$B28,cp_cmd!$I:$I,"="&amp;J$1,cp_cmd!$J:$J,"=250g")</f>
        <v>0</v>
      </c>
      <c r="K28" s="42" t="n">
        <f aca="false">SUMIFS(cp_cmd!$G:$G,cp_cmd!$D:$D,"="&amp;$B28,cp_cmd!$I:$I,"="&amp;K$1,cp_cmd!$J:$J,"=250g")</f>
        <v>0</v>
      </c>
      <c r="L28" s="43" t="n">
        <f aca="false">SUMIFS(cp_cmd!$G:$G,cp_cmd!$D:$D,"="&amp;$B28,cp_cmd!$I:$I,"="&amp;L$1,cp_cmd!$J:$J,"=500g")</f>
        <v>0</v>
      </c>
      <c r="M28" s="43" t="n">
        <f aca="false">SUMIFS(cp_cmd!$G:$G,cp_cmd!$D:$D,"="&amp;$B28,cp_cmd!$I:$I,"="&amp;L$1,cp_cmd!$J:$J,"=1000g")</f>
        <v>0</v>
      </c>
      <c r="N28" s="43" t="n">
        <f aca="false">SUMIFS(cp_cmd!$G:$G,cp_cmd!$D:$D,"="&amp;$B28,cp_cmd!$I:$I,"="&amp;L$1,cp_cmd!$J:$J,"=3000g")</f>
        <v>0</v>
      </c>
      <c r="O28" s="43" t="n">
        <f aca="false">SUMIFS(cp_cmd!$G:$G,cp_cmd!$D:$D,"="&amp;$B28,cp_cmd!$I:$I,"="&amp;O$1,cp_cmd!$J:$J,"=500g")</f>
        <v>0</v>
      </c>
      <c r="P28" s="43"/>
      <c r="Q28" s="44"/>
      <c r="R28" s="43" t="n">
        <f aca="false">SUMIFS(cp_cmd!$G:$G,cp_cmd!$D:$D,"="&amp;$B28,cp_cmd!$I:$I,"="&amp;R$1,cp_cmd!$J:$J,"=500g")</f>
        <v>0</v>
      </c>
      <c r="S28" s="43" t="n">
        <f aca="false">SUMIFS(cp_cmd!$G:$G,cp_cmd!$D:$D,"="&amp;$B28,cp_cmd!$I:$I,"="&amp;R$1,cp_cmd!$J:$J,"=1000g")</f>
        <v>0</v>
      </c>
      <c r="T28" s="42" t="n">
        <f aca="false">SUMIFS(cp_cmd!$G:$G,cp_cmd!$D:$D,"="&amp;$B28,cp_cmd!$I:$I,"="&amp;T$1,cp_cmd!$J:$J,"=500g")</f>
        <v>0</v>
      </c>
      <c r="U28" s="44"/>
      <c r="V28" s="43" t="n">
        <f aca="false">SUMIFS(cp_cmd!$G:$G,cp_cmd!$D:$D,"="&amp;$B28,cp_cmd!$I:$I,"="&amp;V$1,cp_cmd!$J:$J,"=500g")</f>
        <v>0</v>
      </c>
      <c r="W28" s="43" t="n">
        <f aca="false">SUMIFS(cp_cmd!$G:$G,cp_cmd!$D:$D,"="&amp;$B28,cp_cmd!$I:$I,"="&amp;V$1,cp_cmd!$J:$J,"=1000g")</f>
        <v>0</v>
      </c>
      <c r="X28" s="43" t="n">
        <f aca="false">SUMIFS(cp_cmd!$G:$G,cp_cmd!$D:$D,"="&amp;$B28,cp_cmd!$I:$I,"="&amp;V$1,cp_cmd!$J:$J,"=2000g")</f>
        <v>0</v>
      </c>
      <c r="Y28" s="44"/>
      <c r="Z28" s="45" t="n">
        <f aca="false">SUMIFS(cp_cmd!$G:$G,cp_cmd!$D:$D,"="&amp;$B28,cp_cmd!$I:$I,"="&amp;Z$1,cp_cmd!$J:$J,"=500g")</f>
        <v>0</v>
      </c>
      <c r="AA28" s="45" t="n">
        <f aca="false">SUMIFS(cp_cmd!$G:$G,cp_cmd!$D:$D,"="&amp;$B28,cp_cmd!$I:$I,"="&amp;Z$1,cp_cmd!$J:$J,"=1000g")</f>
        <v>0</v>
      </c>
      <c r="AB28" s="45" t="n">
        <f aca="false">SUMIFS(cp_cmd!$G:$G,cp_cmd!$D:$D,"="&amp;$B28,cp_cmd!$I:$I,"="&amp;Z$1,cp_cmd!$J:$J,"=3000g")</f>
        <v>0</v>
      </c>
      <c r="AC28" s="44"/>
      <c r="AD28" s="43" t="n">
        <f aca="false">SUMIFS(cp_cmd!$G:$G,cp_cmd!$D:$D,"="&amp;$B28,cp_cmd!$I:$I,"="&amp;AD$1,cp_cmd!$J:$J,"=500g")</f>
        <v>0</v>
      </c>
      <c r="AE28" s="43" t="n">
        <f aca="false">SUMIFS(cp_cmd!$G:$G,cp_cmd!$D:$D,"="&amp;$B28,cp_cmd!$I:$I,"="&amp;AD$1,cp_cmd!$J:$J,"=1000g")</f>
        <v>0</v>
      </c>
      <c r="AF28" s="44"/>
      <c r="AG28" s="44"/>
      <c r="AH28" s="44"/>
      <c r="AI28" s="44"/>
      <c r="AJ28" s="43" t="n">
        <f aca="false">SUMIFS(cp_cmd!$G:$G,cp_cmd!$D:$D,"="&amp;$B28,cp_cmd!$I:$I,"="&amp;AJ$1,cp_cmd!$J:$J,"=500g")</f>
        <v>0</v>
      </c>
      <c r="AK28" s="43" t="n">
        <f aca="false">SUMIFS(cp_cmd!$G:$G,cp_cmd!$D:$D,"="&amp;$B28,cp_cmd!$I:$I,"="&amp;AJ$1,cp_cmd!$J:$J,"=1000g")</f>
        <v>0</v>
      </c>
      <c r="AL28" s="46"/>
      <c r="AM28" s="47" t="n">
        <f aca="false">SUMIFS(cp_cmd!$G:$G,cp_cmd!$D:$D,"="&amp;$B28,cp_cmd!$I:$I,"="&amp;AM$1,cp_cmd!$J:$J,"=500g")</f>
        <v>0</v>
      </c>
      <c r="AN28" s="44"/>
      <c r="AO28" s="44"/>
      <c r="AP28" s="44"/>
      <c r="AQ28" s="44"/>
      <c r="AR28" s="44"/>
      <c r="AS28" s="44"/>
      <c r="AT28" s="44"/>
      <c r="AU28" s="44"/>
      <c r="AV28" s="44"/>
      <c r="AW28" s="44"/>
      <c r="AX28" s="43" t="n">
        <f aca="false">SUMIFS(cp_cmd!$G:$G,cp_cmd!$D:$D,"="&amp;$B28,cp_cmd!$I:$I,"="&amp;AX$1,cp_cmd!$J:$J,"=500g")</f>
        <v>0</v>
      </c>
      <c r="AY28" s="43" t="n">
        <f aca="false">SUMIFS(cp_cmd!$G:$G,cp_cmd!$D:$D,"="&amp;$B28,cp_cmd!$I:$I,"="&amp;AY$1,cp_cmd!$J:$J,"=500g")</f>
        <v>0</v>
      </c>
      <c r="AZ28" s="43" t="n">
        <f aca="false">SUMIFS(cp_cmd!$G:$G,cp_cmd!$D:$D,"="&amp;$B28,cp_cmd!$I:$I,"="&amp;AY$1,cp_cmd!$J:$J,"=1000g")</f>
        <v>0</v>
      </c>
      <c r="BA28" s="46" t="n">
        <f aca="false">SUMIFS(cp_cmd!$G:$G,cp_cmd!$D:$D,"="&amp;$B28,cp_cmd!$I:$I,"="&amp;BA$1,cp_cmd!$J:$J,"=2000g")</f>
        <v>0</v>
      </c>
      <c r="BB28" s="47" t="n">
        <f aca="false">SUMIFS(cp_cmd!$G:$G,cp_cmd!$D:$D,"="&amp;$B28,cp_cmd!$I:$I,"="&amp;BB$1,cp_cmd!$J:$J,"=500g")</f>
        <v>0</v>
      </c>
      <c r="BC28" s="42" t="n">
        <f aca="false">SUMIFS(cp_cmd!$G:$G,cp_cmd!$D:$D,"="&amp;$B28,cp_cmd!$I:$I,"="&amp;BC$1,cp_cmd!$J:$J,"=500g")</f>
        <v>0</v>
      </c>
      <c r="BD28" s="43" t="n">
        <f aca="false">SUMIFS(cp_cmd!$G:$G,cp_cmd!$D:$D,"="&amp;$B28,cp_cmd!$I:$I,"="&amp;BD$1,cp_cmd!$J:$J,"=350g")</f>
        <v>0</v>
      </c>
      <c r="BE28" s="43" t="n">
        <f aca="false">SUMIFS(cp_cmd!$G:$G,cp_cmd!$D:$D,"="&amp;$B28,cp_cmd!$I:$I,"="&amp;BE$1,cp_cmd!$J:$J,"=350g")</f>
        <v>0</v>
      </c>
      <c r="BF28" s="43" t="n">
        <f aca="false">SUMIFS(cp_cmd!$G:$G,cp_cmd!$D:$D,"="&amp;$B28,cp_cmd!$I:$I,"="&amp;BF$1,cp_cmd!$J:$J,"=350g")</f>
        <v>0</v>
      </c>
      <c r="BG28" s="42" t="n">
        <f aca="false">SUMIFS(cp_cmd!$G:$G,cp_cmd!$D:$D,"="&amp;$B28,cp_cmd!$I:$I,"="&amp;BG$1,cp_cmd!$J:$J,"=500g")</f>
        <v>0</v>
      </c>
      <c r="BH28" s="42" t="n">
        <f aca="false">SUMIFS(cp_cmd!$G:$G,cp_cmd!$D:$D,"="&amp;$B28,cp_cmd!$I:$I,"="&amp;BH$1,cp_cmd!$J:$J,"=500g")</f>
        <v>0</v>
      </c>
      <c r="BI28" s="43" t="n">
        <f aca="false">SUMIFS(cp_cmd!$G:$G,cp_cmd!$D:$D,"="&amp;$B28,cp_cmd!$I:$I,"="&amp;BI$1,cp_cmd!$J:$J,"=120g")</f>
        <v>0</v>
      </c>
      <c r="BJ28" s="43" t="n">
        <f aca="false">SUMIFS(cp_cmd!$G:$G,cp_cmd!$D:$D,"="&amp;$B28,cp_cmd!$I:$I,"="&amp;BJ$1,cp_cmd!$J:$J,"=120g")</f>
        <v>0</v>
      </c>
      <c r="BK28" s="43" t="n">
        <f aca="false">SUMIFS(cp_cmd!$G:$G,cp_cmd!$D:$D,"="&amp;$B28,cp_cmd!$I:$I,"="&amp;BK$1,cp_cmd!$J:$J,"=260g")</f>
        <v>0</v>
      </c>
      <c r="BL28" s="42" t="n">
        <f aca="false">SUMIFS(cp_cmd!$G:$G,cp_cmd!$D:$D,"="&amp;$B28,cp_cmd!$I:$I,"="&amp;BL$1,cp_cmd!$J:$J,"=500g")</f>
        <v>0</v>
      </c>
      <c r="BM28" s="43" t="n">
        <f aca="false">SUM(D28:BL28)</f>
        <v>0</v>
      </c>
      <c r="BN28" s="50"/>
      <c r="BO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2" t="n">
        <f aca="false">SUMIFS(cp_cmd!$G:$G,cp_cmd!$D:$D,"="&amp;$B29,cp_cmd!$I:$I,"="&amp;J$1,cp_cmd!$J:$J,"=250g")</f>
        <v>0</v>
      </c>
      <c r="K29" s="42" t="n">
        <f aca="false">SUMIFS(cp_cmd!$G:$G,cp_cmd!$D:$D,"="&amp;$B29,cp_cmd!$I:$I,"="&amp;K$1,cp_cmd!$J:$J,"=250g")</f>
        <v>0</v>
      </c>
      <c r="L29" s="43" t="n">
        <f aca="false">SUMIFS(cp_cmd!$G:$G,cp_cmd!$D:$D,"="&amp;$B29,cp_cmd!$I:$I,"="&amp;L$1,cp_cmd!$J:$J,"=500g")</f>
        <v>0</v>
      </c>
      <c r="M29" s="43" t="n">
        <f aca="false">SUMIFS(cp_cmd!$G:$G,cp_cmd!$D:$D,"="&amp;$B29,cp_cmd!$I:$I,"="&amp;L$1,cp_cmd!$J:$J,"=1000g")</f>
        <v>0</v>
      </c>
      <c r="N29" s="43" t="n">
        <f aca="false">SUMIFS(cp_cmd!$G:$G,cp_cmd!$D:$D,"="&amp;$B29,cp_cmd!$I:$I,"="&amp;L$1,cp_cmd!$J:$J,"=3000g")</f>
        <v>0</v>
      </c>
      <c r="O29" s="43" t="n">
        <f aca="false">SUMIFS(cp_cmd!$G:$G,cp_cmd!$D:$D,"="&amp;$B29,cp_cmd!$I:$I,"="&amp;O$1,cp_cmd!$J:$J,"=500g")</f>
        <v>0</v>
      </c>
      <c r="P29" s="43"/>
      <c r="Q29" s="44"/>
      <c r="R29" s="43" t="n">
        <f aca="false">SUMIFS(cp_cmd!$G:$G,cp_cmd!$D:$D,"="&amp;$B29,cp_cmd!$I:$I,"="&amp;R$1,cp_cmd!$J:$J,"=500g")</f>
        <v>0</v>
      </c>
      <c r="S29" s="43" t="n">
        <f aca="false">SUMIFS(cp_cmd!$G:$G,cp_cmd!$D:$D,"="&amp;$B29,cp_cmd!$I:$I,"="&amp;R$1,cp_cmd!$J:$J,"=1000g")</f>
        <v>0</v>
      </c>
      <c r="T29" s="42" t="n">
        <f aca="false">SUMIFS(cp_cmd!$G:$G,cp_cmd!$D:$D,"="&amp;$B29,cp_cmd!$I:$I,"="&amp;T$1,cp_cmd!$J:$J,"=500g")</f>
        <v>0</v>
      </c>
      <c r="U29" s="44"/>
      <c r="V29" s="43" t="n">
        <f aca="false">SUMIFS(cp_cmd!$G:$G,cp_cmd!$D:$D,"="&amp;$B29,cp_cmd!$I:$I,"="&amp;V$1,cp_cmd!$J:$J,"=500g")</f>
        <v>0</v>
      </c>
      <c r="W29" s="43" t="n">
        <f aca="false">SUMIFS(cp_cmd!$G:$G,cp_cmd!$D:$D,"="&amp;$B29,cp_cmd!$I:$I,"="&amp;V$1,cp_cmd!$J:$J,"=1000g")</f>
        <v>0</v>
      </c>
      <c r="X29" s="43" t="n">
        <f aca="false">SUMIFS(cp_cmd!$G:$G,cp_cmd!$D:$D,"="&amp;$B29,cp_cmd!$I:$I,"="&amp;V$1,cp_cmd!$J:$J,"=2000g")</f>
        <v>0</v>
      </c>
      <c r="Y29" s="44"/>
      <c r="Z29" s="45" t="n">
        <f aca="false">SUMIFS(cp_cmd!$G:$G,cp_cmd!$D:$D,"="&amp;$B29,cp_cmd!$I:$I,"="&amp;Z$1,cp_cmd!$J:$J,"=500g")</f>
        <v>0</v>
      </c>
      <c r="AA29" s="45" t="n">
        <f aca="false">SUMIFS(cp_cmd!$G:$G,cp_cmd!$D:$D,"="&amp;$B29,cp_cmd!$I:$I,"="&amp;Z$1,cp_cmd!$J:$J,"=1000g")</f>
        <v>0</v>
      </c>
      <c r="AB29" s="45" t="n">
        <f aca="false">SUMIFS(cp_cmd!$G:$G,cp_cmd!$D:$D,"="&amp;$B29,cp_cmd!$I:$I,"="&amp;Z$1,cp_cmd!$J:$J,"=3000g")</f>
        <v>0</v>
      </c>
      <c r="AC29" s="44"/>
      <c r="AD29" s="43" t="n">
        <f aca="false">SUMIFS(cp_cmd!$G:$G,cp_cmd!$D:$D,"="&amp;$B29,cp_cmd!$I:$I,"="&amp;AD$1,cp_cmd!$J:$J,"=500g")</f>
        <v>0</v>
      </c>
      <c r="AE29" s="43" t="n">
        <f aca="false">SUMIFS(cp_cmd!$G:$G,cp_cmd!$D:$D,"="&amp;$B29,cp_cmd!$I:$I,"="&amp;AD$1,cp_cmd!$J:$J,"=1000g")</f>
        <v>0</v>
      </c>
      <c r="AF29" s="44"/>
      <c r="AG29" s="44"/>
      <c r="AH29" s="44"/>
      <c r="AI29" s="44"/>
      <c r="AJ29" s="43" t="n">
        <f aca="false">SUMIFS(cp_cmd!$G:$G,cp_cmd!$D:$D,"="&amp;$B29,cp_cmd!$I:$I,"="&amp;AJ$1,cp_cmd!$J:$J,"=500g")</f>
        <v>0</v>
      </c>
      <c r="AK29" s="43" t="n">
        <f aca="false">SUMIFS(cp_cmd!$G:$G,cp_cmd!$D:$D,"="&amp;$B29,cp_cmd!$I:$I,"="&amp;AJ$1,cp_cmd!$J:$J,"=1000g")</f>
        <v>0</v>
      </c>
      <c r="AL29" s="46"/>
      <c r="AM29" s="47" t="n">
        <f aca="false">SUMIFS(cp_cmd!$G:$G,cp_cmd!$D:$D,"="&amp;$B29,cp_cmd!$I:$I,"="&amp;AM$1,cp_cmd!$J:$J,"=500g")</f>
        <v>0</v>
      </c>
      <c r="AN29" s="44"/>
      <c r="AO29" s="44" t="n">
        <f aca="false">SUMIFS(cp_cmd!$G:$G,cp_cmd!$D:$D,"="&amp;$B29,cp_cmd!$I:$I,"="&amp;AO$1,cp_cmd!$J:$J,"=500g")</f>
        <v>0</v>
      </c>
      <c r="AP29" s="44"/>
      <c r="AQ29" s="44"/>
      <c r="AR29" s="44"/>
      <c r="AS29" s="44"/>
      <c r="AT29" s="44"/>
      <c r="AU29" s="44"/>
      <c r="AV29" s="44"/>
      <c r="AW29" s="44"/>
      <c r="AX29" s="43" t="n">
        <f aca="false">SUMIFS(cp_cmd!$G:$G,cp_cmd!$D:$D,"="&amp;$B29,cp_cmd!$I:$I,"="&amp;AX$1,cp_cmd!$J:$J,"=500g")</f>
        <v>0</v>
      </c>
      <c r="AY29" s="43" t="n">
        <f aca="false">SUMIFS(cp_cmd!$G:$G,cp_cmd!$D:$D,"="&amp;$B29,cp_cmd!$I:$I,"="&amp;AY$1,cp_cmd!$J:$J,"=500g")</f>
        <v>0</v>
      </c>
      <c r="AZ29" s="43" t="n">
        <f aca="false">SUMIFS(cp_cmd!$G:$G,cp_cmd!$D:$D,"="&amp;$B29,cp_cmd!$I:$I,"="&amp;AY$1,cp_cmd!$J:$J,"=1000g")</f>
        <v>0</v>
      </c>
      <c r="BA29" s="46" t="n">
        <f aca="false">SUMIFS(cp_cmd!$G:$G,cp_cmd!$D:$D,"="&amp;$B29,cp_cmd!$I:$I,"="&amp;BA$1,cp_cmd!$J:$J,"=2000g")</f>
        <v>0</v>
      </c>
      <c r="BB29" s="47" t="n">
        <f aca="false">SUMIFS(cp_cmd!$G:$G,cp_cmd!$D:$D,"="&amp;$B29,cp_cmd!$I:$I,"="&amp;BB$1,cp_cmd!$J:$J,"=500g")</f>
        <v>0</v>
      </c>
      <c r="BC29" s="42" t="n">
        <f aca="false">SUMIFS(cp_cmd!$G:$G,cp_cmd!$D:$D,"="&amp;$B29,cp_cmd!$I:$I,"="&amp;BC$1,cp_cmd!$J:$J,"=500g")</f>
        <v>0</v>
      </c>
      <c r="BD29" s="43" t="n">
        <f aca="false">SUMIFS(cp_cmd!$G:$G,cp_cmd!$D:$D,"="&amp;$B29,cp_cmd!$I:$I,"="&amp;BD$1,cp_cmd!$J:$J,"=350g")</f>
        <v>0</v>
      </c>
      <c r="BE29" s="43" t="n">
        <f aca="false">SUMIFS(cp_cmd!$G:$G,cp_cmd!$D:$D,"="&amp;$B29,cp_cmd!$I:$I,"="&amp;BE$1,cp_cmd!$J:$J,"=350g")</f>
        <v>0</v>
      </c>
      <c r="BF29" s="43" t="n">
        <f aca="false">SUMIFS(cp_cmd!$G:$G,cp_cmd!$D:$D,"="&amp;$B29,cp_cmd!$I:$I,"="&amp;BF$1,cp_cmd!$J:$J,"=350g")</f>
        <v>0</v>
      </c>
      <c r="BG29" s="42" t="n">
        <f aca="false">SUMIFS(cp_cmd!$G:$G,cp_cmd!$D:$D,"="&amp;$B29,cp_cmd!$I:$I,"="&amp;BG$1,cp_cmd!$J:$J,"=500g")</f>
        <v>0</v>
      </c>
      <c r="BH29" s="42" t="n">
        <f aca="false">SUMIFS(cp_cmd!$G:$G,cp_cmd!$D:$D,"="&amp;$B29,cp_cmd!$I:$I,"="&amp;BH$1,cp_cmd!$J:$J,"=500g")</f>
        <v>0</v>
      </c>
      <c r="BI29" s="43" t="n">
        <f aca="false">SUMIFS(cp_cmd!$G:$G,cp_cmd!$D:$D,"="&amp;$B29,cp_cmd!$I:$I,"="&amp;BI$1,cp_cmd!$J:$J,"=120g")</f>
        <v>0</v>
      </c>
      <c r="BJ29" s="43" t="n">
        <f aca="false">SUMIFS(cp_cmd!$G:$G,cp_cmd!$D:$D,"="&amp;$B29,cp_cmd!$I:$I,"="&amp;BJ$1,cp_cmd!$J:$J,"=120g")</f>
        <v>0</v>
      </c>
      <c r="BK29" s="43" t="n">
        <f aca="false">SUMIFS(cp_cmd!$G:$G,cp_cmd!$D:$D,"="&amp;$B29,cp_cmd!$I:$I,"="&amp;BK$1,cp_cmd!$J:$J,"=260g")</f>
        <v>0</v>
      </c>
      <c r="BL29" s="42" t="n">
        <f aca="false">SUMIFS(cp_cmd!$G:$G,cp_cmd!$D:$D,"="&amp;$B29,cp_cmd!$I:$I,"="&amp;BL$1,cp_cmd!$J:$J,"=500g")</f>
        <v>0</v>
      </c>
      <c r="BM29" s="43" t="n">
        <f aca="false">SUM(D29:BL29)</f>
        <v>0</v>
      </c>
      <c r="BN29" s="50"/>
      <c r="BQ29" s="3" t="n">
        <f aca="false">SUMPRODUCT(D29:BJ29,D$46:BJ$46)*(1-BP29/100)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2" t="n">
        <f aca="false">SUMIFS(cp_cmd!$G:$G,cp_cmd!$D:$D,"="&amp;$B30,cp_cmd!$I:$I,"="&amp;J$1,cp_cmd!$J:$J,"=250g")</f>
        <v>0</v>
      </c>
      <c r="K30" s="42" t="n">
        <f aca="false">SUMIFS(cp_cmd!$G:$G,cp_cmd!$D:$D,"="&amp;$B30,cp_cmd!$I:$I,"="&amp;K$1,cp_cmd!$J:$J,"=250g")</f>
        <v>0</v>
      </c>
      <c r="L30" s="43" t="n">
        <f aca="false">SUMIFS(cp_cmd!$G:$G,cp_cmd!$D:$D,"="&amp;$B30,cp_cmd!$I:$I,"="&amp;L$1,cp_cmd!$J:$J,"=500g")</f>
        <v>0</v>
      </c>
      <c r="M30" s="43" t="n">
        <f aca="false">SUMIFS(cp_cmd!$G:$G,cp_cmd!$D:$D,"="&amp;$B30,cp_cmd!$I:$I,"="&amp;L$1,cp_cmd!$J:$J,"=1000g")</f>
        <v>0</v>
      </c>
      <c r="N30" s="43" t="n">
        <f aca="false">SUMIFS(cp_cmd!$G:$G,cp_cmd!$D:$D,"="&amp;$B30,cp_cmd!$I:$I,"="&amp;L$1,cp_cmd!$J:$J,"=3000g")</f>
        <v>0</v>
      </c>
      <c r="O30" s="43" t="n">
        <f aca="false">SUMIFS(cp_cmd!$G:$G,cp_cmd!$D:$D,"="&amp;$B30,cp_cmd!$I:$I,"="&amp;O$1,cp_cmd!$J:$J,"=500g")</f>
        <v>0</v>
      </c>
      <c r="P30" s="43"/>
      <c r="Q30" s="44"/>
      <c r="R30" s="43" t="n">
        <f aca="false">SUMIFS(cp_cmd!$G:$G,cp_cmd!$D:$D,"="&amp;$B30,cp_cmd!$I:$I,"="&amp;R$1,cp_cmd!$J:$J,"=500g")</f>
        <v>0</v>
      </c>
      <c r="S30" s="43" t="n">
        <f aca="false">SUMIFS(cp_cmd!$G:$G,cp_cmd!$D:$D,"="&amp;$B30,cp_cmd!$I:$I,"="&amp;R$1,cp_cmd!$J:$J,"=1000g")</f>
        <v>0</v>
      </c>
      <c r="T30" s="42" t="n">
        <f aca="false">SUMIFS(cp_cmd!$G:$G,cp_cmd!$D:$D,"="&amp;$B30,cp_cmd!$I:$I,"="&amp;T$1,cp_cmd!$J:$J,"=500g")</f>
        <v>0</v>
      </c>
      <c r="U30" s="44"/>
      <c r="V30" s="43" t="n">
        <f aca="false">SUMIFS(cp_cmd!$G:$G,cp_cmd!$D:$D,"="&amp;$B30,cp_cmd!$I:$I,"="&amp;V$1,cp_cmd!$J:$J,"=500g")</f>
        <v>0</v>
      </c>
      <c r="W30" s="43" t="n">
        <f aca="false">SUMIFS(cp_cmd!$G:$G,cp_cmd!$D:$D,"="&amp;$B30,cp_cmd!$I:$I,"="&amp;V$1,cp_cmd!$J:$J,"=1000g")</f>
        <v>0</v>
      </c>
      <c r="X30" s="43" t="n">
        <f aca="false">SUMIFS(cp_cmd!$G:$G,cp_cmd!$D:$D,"="&amp;$B30,cp_cmd!$I:$I,"="&amp;V$1,cp_cmd!$J:$J,"=2000g")</f>
        <v>0</v>
      </c>
      <c r="Y30" s="44"/>
      <c r="Z30" s="45" t="n">
        <f aca="false">SUMIFS(cp_cmd!$G:$G,cp_cmd!$D:$D,"="&amp;$B30,cp_cmd!$I:$I,"="&amp;Z$1,cp_cmd!$J:$J,"=500g")</f>
        <v>0</v>
      </c>
      <c r="AA30" s="45" t="n">
        <f aca="false">SUMIFS(cp_cmd!$G:$G,cp_cmd!$D:$D,"="&amp;$B30,cp_cmd!$I:$I,"="&amp;Z$1,cp_cmd!$J:$J,"=1000g")</f>
        <v>0</v>
      </c>
      <c r="AB30" s="45" t="n">
        <f aca="false">SUMIFS(cp_cmd!$G:$G,cp_cmd!$D:$D,"="&amp;$B30,cp_cmd!$I:$I,"="&amp;Z$1,cp_cmd!$J:$J,"=3000g")</f>
        <v>0</v>
      </c>
      <c r="AC30" s="44"/>
      <c r="AD30" s="43" t="n">
        <f aca="false">SUMIFS(cp_cmd!$G:$G,cp_cmd!$D:$D,"="&amp;$B30,cp_cmd!$I:$I,"="&amp;AD$1,cp_cmd!$J:$J,"=500g")</f>
        <v>0</v>
      </c>
      <c r="AE30" s="43" t="n">
        <f aca="false">SUMIFS(cp_cmd!$G:$G,cp_cmd!$D:$D,"="&amp;$B30,cp_cmd!$I:$I,"="&amp;AD$1,cp_cmd!$J:$J,"=1000g")</f>
        <v>0</v>
      </c>
      <c r="AF30" s="44"/>
      <c r="AG30" s="44"/>
      <c r="AH30" s="44"/>
      <c r="AI30" s="44"/>
      <c r="AJ30" s="43" t="n">
        <f aca="false">SUMIFS(cp_cmd!$G:$G,cp_cmd!$D:$D,"="&amp;$B30,cp_cmd!$I:$I,"="&amp;AJ$1,cp_cmd!$J:$J,"=500g")</f>
        <v>0</v>
      </c>
      <c r="AK30" s="43" t="n">
        <f aca="false">SUMIFS(cp_cmd!$G:$G,cp_cmd!$D:$D,"="&amp;$B30,cp_cmd!$I:$I,"="&amp;AJ$1,cp_cmd!$J:$J,"=1000g")</f>
        <v>0</v>
      </c>
      <c r="AL30" s="46"/>
      <c r="AM30" s="47" t="n">
        <f aca="false">SUMIFS(cp_cmd!$G:$G,cp_cmd!$D:$D,"="&amp;$B30,cp_cmd!$I:$I,"="&amp;AM$1,cp_cmd!$J:$J,"=500g")</f>
        <v>0</v>
      </c>
      <c r="AN30" s="44"/>
      <c r="AO30" s="44"/>
      <c r="AP30" s="44"/>
      <c r="AQ30" s="44"/>
      <c r="AR30" s="44"/>
      <c r="AS30" s="44"/>
      <c r="AT30" s="44"/>
      <c r="AU30" s="44"/>
      <c r="AV30" s="44"/>
      <c r="AW30" s="44"/>
      <c r="AX30" s="43" t="n">
        <f aca="false">SUMIFS(cp_cmd!$G:$G,cp_cmd!$D:$D,"="&amp;$B30,cp_cmd!$I:$I,"="&amp;AX$1,cp_cmd!$J:$J,"=500g")</f>
        <v>0</v>
      </c>
      <c r="AY30" s="43" t="n">
        <f aca="false">SUMIFS(cp_cmd!$G:$G,cp_cmd!$D:$D,"="&amp;$B30,cp_cmd!$I:$I,"="&amp;AY$1,cp_cmd!$J:$J,"=500g")</f>
        <v>0</v>
      </c>
      <c r="AZ30" s="43" t="n">
        <f aca="false">SUMIFS(cp_cmd!$G:$G,cp_cmd!$D:$D,"="&amp;$B30,cp_cmd!$I:$I,"="&amp;AY$1,cp_cmd!$J:$J,"=1000g")</f>
        <v>0</v>
      </c>
      <c r="BA30" s="46" t="n">
        <f aca="false">SUMIFS(cp_cmd!$G:$G,cp_cmd!$D:$D,"="&amp;$B30,cp_cmd!$I:$I,"="&amp;BA$1,cp_cmd!$J:$J,"=2000g")</f>
        <v>0</v>
      </c>
      <c r="BB30" s="47" t="n">
        <f aca="false">SUMIFS(cp_cmd!$G:$G,cp_cmd!$D:$D,"="&amp;$B30,cp_cmd!$I:$I,"="&amp;BB$1,cp_cmd!$J:$J,"=500g")</f>
        <v>0</v>
      </c>
      <c r="BC30" s="42" t="n">
        <f aca="false">SUMIFS(cp_cmd!$G:$G,cp_cmd!$D:$D,"="&amp;$B30,cp_cmd!$I:$I,"="&amp;BC$1,cp_cmd!$J:$J,"=500g")</f>
        <v>0</v>
      </c>
      <c r="BD30" s="43" t="n">
        <f aca="false">SUMIFS(cp_cmd!$G:$G,cp_cmd!$D:$D,"="&amp;$B30,cp_cmd!$I:$I,"="&amp;BD$1,cp_cmd!$J:$J,"=350g")</f>
        <v>0</v>
      </c>
      <c r="BE30" s="43" t="n">
        <f aca="false">SUMIFS(cp_cmd!$G:$G,cp_cmd!$D:$D,"="&amp;$B30,cp_cmd!$I:$I,"="&amp;BE$1,cp_cmd!$J:$J,"=350g")</f>
        <v>0</v>
      </c>
      <c r="BF30" s="43" t="n">
        <f aca="false">SUMIFS(cp_cmd!$G:$G,cp_cmd!$D:$D,"="&amp;$B30,cp_cmd!$I:$I,"="&amp;BF$1,cp_cmd!$J:$J,"=350g")</f>
        <v>0</v>
      </c>
      <c r="BG30" s="42" t="n">
        <f aca="false">SUMIFS(cp_cmd!$G:$G,cp_cmd!$D:$D,"="&amp;$B30,cp_cmd!$I:$I,"="&amp;BG$1,cp_cmd!$J:$J,"=500g")</f>
        <v>0</v>
      </c>
      <c r="BH30" s="42" t="n">
        <f aca="false">SUMIFS(cp_cmd!$G:$G,cp_cmd!$D:$D,"="&amp;$B30,cp_cmd!$I:$I,"="&amp;BH$1,cp_cmd!$J:$J,"=500g")</f>
        <v>0</v>
      </c>
      <c r="BI30" s="43" t="n">
        <f aca="false">SUMIFS(cp_cmd!$G:$G,cp_cmd!$D:$D,"="&amp;$B30,cp_cmd!$I:$I,"="&amp;BI$1,cp_cmd!$J:$J,"=120g")</f>
        <v>0</v>
      </c>
      <c r="BJ30" s="43" t="n">
        <f aca="false">SUMIFS(cp_cmd!$G:$G,cp_cmd!$D:$D,"="&amp;$B30,cp_cmd!$I:$I,"="&amp;BJ$1,cp_cmd!$J:$J,"=120g")</f>
        <v>0</v>
      </c>
      <c r="BK30" s="43" t="n">
        <f aca="false">SUMIFS(cp_cmd!$G:$G,cp_cmd!$D:$D,"="&amp;$B30,cp_cmd!$I:$I,"="&amp;BK$1,cp_cmd!$J:$J,"=260g")</f>
        <v>0</v>
      </c>
      <c r="BL30" s="42" t="n">
        <f aca="false">SUMIFS(cp_cmd!$G:$G,cp_cmd!$D:$D,"="&amp;$B30,cp_cmd!$I:$I,"="&amp;BL$1,cp_cmd!$J:$J,"=500g")</f>
        <v>0</v>
      </c>
      <c r="BM30" s="43" t="n">
        <f aca="false">SUM(D30:BL30)</f>
        <v>0</v>
      </c>
      <c r="BN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2" t="n">
        <f aca="false">SUMIFS(cp_cmd!$G:$G,cp_cmd!$D:$D,"="&amp;$B31,cp_cmd!$I:$I,"="&amp;J$1,cp_cmd!$J:$J,"=250g")</f>
        <v>0</v>
      </c>
      <c r="K31" s="42" t="n">
        <f aca="false">SUMIFS(cp_cmd!$G:$G,cp_cmd!$D:$D,"="&amp;$B31,cp_cmd!$I:$I,"="&amp;K$1,cp_cmd!$J:$J,"=250g")</f>
        <v>0</v>
      </c>
      <c r="L31" s="43" t="n">
        <f aca="false">SUMIFS(cp_cmd!$G:$G,cp_cmd!$D:$D,"="&amp;$B31,cp_cmd!$I:$I,"="&amp;L$1,cp_cmd!$J:$J,"=500g")</f>
        <v>0</v>
      </c>
      <c r="M31" s="43" t="n">
        <f aca="false">SUMIFS(cp_cmd!$G:$G,cp_cmd!$D:$D,"="&amp;$B31,cp_cmd!$I:$I,"="&amp;L$1,cp_cmd!$J:$J,"=1000g")</f>
        <v>0</v>
      </c>
      <c r="N31" s="43" t="n">
        <f aca="false">SUMIFS(cp_cmd!$G:$G,cp_cmd!$D:$D,"="&amp;$B31,cp_cmd!$I:$I,"="&amp;L$1,cp_cmd!$J:$J,"=3000g")</f>
        <v>0</v>
      </c>
      <c r="O31" s="43" t="n">
        <f aca="false">SUMIFS(cp_cmd!$G:$G,cp_cmd!$D:$D,"="&amp;$B31,cp_cmd!$I:$I,"="&amp;O$1,cp_cmd!$J:$J,"=500g")</f>
        <v>0</v>
      </c>
      <c r="P31" s="43"/>
      <c r="Q31" s="44"/>
      <c r="R31" s="43" t="n">
        <f aca="false">SUMIFS(cp_cmd!$G:$G,cp_cmd!$D:$D,"="&amp;$B31,cp_cmd!$I:$I,"="&amp;R$1,cp_cmd!$J:$J,"=500g")</f>
        <v>0</v>
      </c>
      <c r="S31" s="43" t="n">
        <f aca="false">SUMIFS(cp_cmd!$G:$G,cp_cmd!$D:$D,"="&amp;$B31,cp_cmd!$I:$I,"="&amp;R$1,cp_cmd!$J:$J,"=1000g")</f>
        <v>0</v>
      </c>
      <c r="T31" s="42" t="n">
        <f aca="false">SUMIFS(cp_cmd!$G:$G,cp_cmd!$D:$D,"="&amp;$B31,cp_cmd!$I:$I,"="&amp;T$1,cp_cmd!$J:$J,"=500g")</f>
        <v>0</v>
      </c>
      <c r="U31" s="44"/>
      <c r="V31" s="43" t="n">
        <f aca="false">SUMIFS(cp_cmd!$G:$G,cp_cmd!$D:$D,"="&amp;$B31,cp_cmd!$I:$I,"="&amp;V$1,cp_cmd!$J:$J,"=500g")</f>
        <v>0</v>
      </c>
      <c r="W31" s="43" t="n">
        <f aca="false">SUMIFS(cp_cmd!$G:$G,cp_cmd!$D:$D,"="&amp;$B31,cp_cmd!$I:$I,"="&amp;V$1,cp_cmd!$J:$J,"=1000g")</f>
        <v>0</v>
      </c>
      <c r="X31" s="43" t="n">
        <f aca="false">SUMIFS(cp_cmd!$G:$G,cp_cmd!$D:$D,"="&amp;$B31,cp_cmd!$I:$I,"="&amp;V$1,cp_cmd!$J:$J,"=2000g")</f>
        <v>0</v>
      </c>
      <c r="Y31" s="44"/>
      <c r="Z31" s="45" t="n">
        <f aca="false">SUMIFS(cp_cmd!$G:$G,cp_cmd!$D:$D,"="&amp;$B31,cp_cmd!$I:$I,"="&amp;Z$1,cp_cmd!$J:$J,"=500g")</f>
        <v>0</v>
      </c>
      <c r="AA31" s="45" t="n">
        <f aca="false">SUMIFS(cp_cmd!$G:$G,cp_cmd!$D:$D,"="&amp;$B31,cp_cmd!$I:$I,"="&amp;Z$1,cp_cmd!$J:$J,"=1000g")</f>
        <v>0</v>
      </c>
      <c r="AB31" s="45" t="n">
        <f aca="false">SUMIFS(cp_cmd!$G:$G,cp_cmd!$D:$D,"="&amp;$B31,cp_cmd!$I:$I,"="&amp;Z$1,cp_cmd!$J:$J,"=3000g")</f>
        <v>0</v>
      </c>
      <c r="AC31" s="44"/>
      <c r="AD31" s="43" t="n">
        <f aca="false">SUMIFS(cp_cmd!$G:$G,cp_cmd!$D:$D,"="&amp;$B31,cp_cmd!$I:$I,"="&amp;AD$1,cp_cmd!$J:$J,"=500g")</f>
        <v>0</v>
      </c>
      <c r="AE31" s="43" t="n">
        <f aca="false">SUMIFS(cp_cmd!$G:$G,cp_cmd!$D:$D,"="&amp;$B31,cp_cmd!$I:$I,"="&amp;AD$1,cp_cmd!$J:$J,"=1000g")</f>
        <v>0</v>
      </c>
      <c r="AF31" s="44"/>
      <c r="AG31" s="44"/>
      <c r="AH31" s="44"/>
      <c r="AI31" s="44"/>
      <c r="AJ31" s="43" t="n">
        <f aca="false">SUMIFS(cp_cmd!$G:$G,cp_cmd!$D:$D,"="&amp;$B31,cp_cmd!$I:$I,"="&amp;AJ$1,cp_cmd!$J:$J,"=500g")</f>
        <v>0</v>
      </c>
      <c r="AK31" s="43" t="n">
        <f aca="false">SUMIFS(cp_cmd!$G:$G,cp_cmd!$D:$D,"="&amp;$B31,cp_cmd!$I:$I,"="&amp;AJ$1,cp_cmd!$J:$J,"=1000g")</f>
        <v>0</v>
      </c>
      <c r="AL31" s="46"/>
      <c r="AM31" s="47" t="n">
        <f aca="false">SUMIFS(cp_cmd!$G:$G,cp_cmd!$D:$D,"="&amp;$B31,cp_cmd!$I:$I,"="&amp;AM$1,cp_cmd!$J:$J,"=500g")</f>
        <v>0</v>
      </c>
      <c r="AN31" s="44"/>
      <c r="AO31" s="44"/>
      <c r="AP31" s="44"/>
      <c r="AQ31" s="44"/>
      <c r="AR31" s="44"/>
      <c r="AS31" s="44"/>
      <c r="AT31" s="44"/>
      <c r="AU31" s="44"/>
      <c r="AV31" s="44"/>
      <c r="AW31" s="44"/>
      <c r="AX31" s="43" t="n">
        <f aca="false">SUMIFS(cp_cmd!$G:$G,cp_cmd!$D:$D,"="&amp;$B31,cp_cmd!$I:$I,"="&amp;AX$1,cp_cmd!$J:$J,"=500g")</f>
        <v>0</v>
      </c>
      <c r="AY31" s="43" t="n">
        <f aca="false">SUMIFS(cp_cmd!$G:$G,cp_cmd!$D:$D,"="&amp;$B31,cp_cmd!$I:$I,"="&amp;AY$1,cp_cmd!$J:$J,"=500g")</f>
        <v>0</v>
      </c>
      <c r="AZ31" s="43" t="n">
        <f aca="false">SUMIFS(cp_cmd!$G:$G,cp_cmd!$D:$D,"="&amp;$B31,cp_cmd!$I:$I,"="&amp;AY$1,cp_cmd!$J:$J,"=1000g")</f>
        <v>0</v>
      </c>
      <c r="BA31" s="46" t="n">
        <f aca="false">SUMIFS(cp_cmd!$G:$G,cp_cmd!$D:$D,"="&amp;$B31,cp_cmd!$I:$I,"="&amp;BA$1,cp_cmd!$J:$J,"=2000g")</f>
        <v>0</v>
      </c>
      <c r="BB31" s="47" t="n">
        <f aca="false">SUMIFS(cp_cmd!$G:$G,cp_cmd!$D:$D,"="&amp;$B31,cp_cmd!$I:$I,"="&amp;BB$1,cp_cmd!$J:$J,"=500g")</f>
        <v>0</v>
      </c>
      <c r="BC31" s="42" t="n">
        <f aca="false">SUMIFS(cp_cmd!$G:$G,cp_cmd!$D:$D,"="&amp;$B31,cp_cmd!$I:$I,"="&amp;BC$1,cp_cmd!$J:$J,"=500g")</f>
        <v>0</v>
      </c>
      <c r="BD31" s="43" t="n">
        <f aca="false">SUMIFS(cp_cmd!$G:$G,cp_cmd!$D:$D,"="&amp;$B31,cp_cmd!$I:$I,"="&amp;BD$1,cp_cmd!$J:$J,"=350g")</f>
        <v>0</v>
      </c>
      <c r="BE31" s="43" t="n">
        <f aca="false">SUMIFS(cp_cmd!$G:$G,cp_cmd!$D:$D,"="&amp;$B31,cp_cmd!$I:$I,"="&amp;BE$1,cp_cmd!$J:$J,"=350g")</f>
        <v>0</v>
      </c>
      <c r="BF31" s="43" t="n">
        <f aca="false">SUMIFS(cp_cmd!$G:$G,cp_cmd!$D:$D,"="&amp;$B31,cp_cmd!$I:$I,"="&amp;BF$1,cp_cmd!$J:$J,"=350g")</f>
        <v>0</v>
      </c>
      <c r="BG31" s="42" t="n">
        <f aca="false">SUMIFS(cp_cmd!$G:$G,cp_cmd!$D:$D,"="&amp;$B31,cp_cmd!$I:$I,"="&amp;BG$1,cp_cmd!$J:$J,"=500g")</f>
        <v>0</v>
      </c>
      <c r="BH31" s="42" t="n">
        <f aca="false">SUMIFS(cp_cmd!$G:$G,cp_cmd!$D:$D,"="&amp;$B31,cp_cmd!$I:$I,"="&amp;BH$1,cp_cmd!$J:$J,"=500g")</f>
        <v>0</v>
      </c>
      <c r="BI31" s="43" t="n">
        <f aca="false">SUMIFS(cp_cmd!$G:$G,cp_cmd!$D:$D,"="&amp;$B31,cp_cmd!$I:$I,"="&amp;BI$1,cp_cmd!$J:$J,"=120g")</f>
        <v>0</v>
      </c>
      <c r="BJ31" s="43" t="n">
        <f aca="false">SUMIFS(cp_cmd!$G:$G,cp_cmd!$D:$D,"="&amp;$B31,cp_cmd!$I:$I,"="&amp;BJ$1,cp_cmd!$J:$J,"=120g")</f>
        <v>0</v>
      </c>
      <c r="BK31" s="43" t="n">
        <f aca="false">SUMIFS(cp_cmd!$G:$G,cp_cmd!$D:$D,"="&amp;$B31,cp_cmd!$I:$I,"="&amp;BK$1,cp_cmd!$J:$J,"=260g")</f>
        <v>0</v>
      </c>
      <c r="BL31" s="42" t="n">
        <f aca="false">SUMIFS(cp_cmd!$G:$G,cp_cmd!$D:$D,"="&amp;$B31,cp_cmd!$I:$I,"="&amp;BL$1,cp_cmd!$J:$J,"=500g")</f>
        <v>0</v>
      </c>
      <c r="BM31" s="43" t="n">
        <f aca="false">SUM(D31:BL31)</f>
        <v>0</v>
      </c>
      <c r="BN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2" t="n">
        <f aca="false">SUMIFS(cp_cmd!$G:$G,cp_cmd!$D:$D,"="&amp;$B32,cp_cmd!$I:$I,"="&amp;J$1,cp_cmd!$J:$J,"=250g")</f>
        <v>0</v>
      </c>
      <c r="K32" s="42" t="n">
        <f aca="false">SUMIFS(cp_cmd!$G:$G,cp_cmd!$D:$D,"="&amp;$B32,cp_cmd!$I:$I,"="&amp;K$1,cp_cmd!$J:$J,"=250g")</f>
        <v>0</v>
      </c>
      <c r="L32" s="43" t="n">
        <f aca="false">SUMIFS(cp_cmd!$G:$G,cp_cmd!$D:$D,"="&amp;$B32,cp_cmd!$I:$I,"="&amp;L$1,cp_cmd!$J:$J,"=500g")</f>
        <v>0</v>
      </c>
      <c r="M32" s="43" t="n">
        <f aca="false">SUMIFS(cp_cmd!$G:$G,cp_cmd!$D:$D,"="&amp;$B32,cp_cmd!$I:$I,"="&amp;L$1,cp_cmd!$J:$J,"=1000g")</f>
        <v>0</v>
      </c>
      <c r="N32" s="43" t="n">
        <f aca="false">SUMIFS(cp_cmd!$G:$G,cp_cmd!$D:$D,"="&amp;$B32,cp_cmd!$I:$I,"="&amp;L$1,cp_cmd!$J:$J,"=3000g")</f>
        <v>0</v>
      </c>
      <c r="O32" s="43" t="n">
        <f aca="false">SUMIFS(cp_cmd!$G:$G,cp_cmd!$D:$D,"="&amp;$B32,cp_cmd!$I:$I,"="&amp;O$1,cp_cmd!$J:$J,"=500g")</f>
        <v>0</v>
      </c>
      <c r="P32" s="43"/>
      <c r="Q32" s="44"/>
      <c r="R32" s="43" t="n">
        <f aca="false">SUMIFS(cp_cmd!$G:$G,cp_cmd!$D:$D,"="&amp;$B32,cp_cmd!$I:$I,"="&amp;R$1,cp_cmd!$J:$J,"=500g")</f>
        <v>0</v>
      </c>
      <c r="S32" s="43" t="n">
        <f aca="false">SUMIFS(cp_cmd!$G:$G,cp_cmd!$D:$D,"="&amp;$B32,cp_cmd!$I:$I,"="&amp;R$1,cp_cmd!$J:$J,"=1000g")</f>
        <v>0</v>
      </c>
      <c r="T32" s="42" t="n">
        <f aca="false">SUMIFS(cp_cmd!$G:$G,cp_cmd!$D:$D,"="&amp;$B32,cp_cmd!$I:$I,"="&amp;T$1,cp_cmd!$J:$J,"=500g")</f>
        <v>0</v>
      </c>
      <c r="U32" s="44"/>
      <c r="V32" s="43" t="n">
        <f aca="false">SUMIFS(cp_cmd!$G:$G,cp_cmd!$D:$D,"="&amp;$B32,cp_cmd!$I:$I,"="&amp;V$1,cp_cmd!$J:$J,"=500g")</f>
        <v>0</v>
      </c>
      <c r="W32" s="43" t="n">
        <f aca="false">SUMIFS(cp_cmd!$G:$G,cp_cmd!$D:$D,"="&amp;$B32,cp_cmd!$I:$I,"="&amp;V$1,cp_cmd!$J:$J,"=1000g")</f>
        <v>0</v>
      </c>
      <c r="X32" s="43" t="n">
        <f aca="false">SUMIFS(cp_cmd!$G:$G,cp_cmd!$D:$D,"="&amp;$B32,cp_cmd!$I:$I,"="&amp;V$1,cp_cmd!$J:$J,"=2000g")</f>
        <v>0</v>
      </c>
      <c r="Y32" s="44"/>
      <c r="Z32" s="45" t="n">
        <f aca="false">SUMIFS(cp_cmd!$G:$G,cp_cmd!$D:$D,"="&amp;$B32,cp_cmd!$I:$I,"="&amp;Z$1,cp_cmd!$J:$J,"=500g")</f>
        <v>0</v>
      </c>
      <c r="AA32" s="45" t="n">
        <f aca="false">SUMIFS(cp_cmd!$G:$G,cp_cmd!$D:$D,"="&amp;$B32,cp_cmd!$I:$I,"="&amp;Z$1,cp_cmd!$J:$J,"=1000g")</f>
        <v>0</v>
      </c>
      <c r="AB32" s="45" t="n">
        <f aca="false">SUMIFS(cp_cmd!$G:$G,cp_cmd!$D:$D,"="&amp;$B32,cp_cmd!$I:$I,"="&amp;Z$1,cp_cmd!$J:$J,"=3000g")</f>
        <v>0</v>
      </c>
      <c r="AC32" s="44"/>
      <c r="AD32" s="43" t="n">
        <f aca="false">SUMIFS(cp_cmd!$G:$G,cp_cmd!$D:$D,"="&amp;$B32,cp_cmd!$I:$I,"="&amp;AD$1,cp_cmd!$J:$J,"=500g")</f>
        <v>0</v>
      </c>
      <c r="AE32" s="43" t="n">
        <f aca="false">SUMIFS(cp_cmd!$G:$G,cp_cmd!$D:$D,"="&amp;$B32,cp_cmd!$I:$I,"="&amp;AD$1,cp_cmd!$J:$J,"=1000g")</f>
        <v>0</v>
      </c>
      <c r="AF32" s="44"/>
      <c r="AG32" s="44"/>
      <c r="AH32" s="44"/>
      <c r="AI32" s="44"/>
      <c r="AJ32" s="43" t="n">
        <f aca="false">SUMIFS(cp_cmd!$G:$G,cp_cmd!$D:$D,"="&amp;$B32,cp_cmd!$I:$I,"="&amp;AJ$1,cp_cmd!$J:$J,"=500g")</f>
        <v>0</v>
      </c>
      <c r="AK32" s="43" t="n">
        <f aca="false">SUMIFS(cp_cmd!$G:$G,cp_cmd!$D:$D,"="&amp;$B32,cp_cmd!$I:$I,"="&amp;AJ$1,cp_cmd!$J:$J,"=1000g")</f>
        <v>0</v>
      </c>
      <c r="AL32" s="46"/>
      <c r="AM32" s="47" t="n">
        <f aca="false">SUMIFS(cp_cmd!$G:$G,cp_cmd!$D:$D,"="&amp;$B32,cp_cmd!$I:$I,"="&amp;AM$1,cp_cmd!$J:$J,"=500g")</f>
        <v>0</v>
      </c>
      <c r="AN32" s="44"/>
      <c r="AO32" s="44"/>
      <c r="AP32" s="44"/>
      <c r="AQ32" s="44"/>
      <c r="AR32" s="44"/>
      <c r="AS32" s="44"/>
      <c r="AT32" s="44"/>
      <c r="AU32" s="44"/>
      <c r="AV32" s="44"/>
      <c r="AW32" s="44"/>
      <c r="AX32" s="43" t="n">
        <f aca="false">SUMIFS(cp_cmd!$G:$G,cp_cmd!$D:$D,"="&amp;$B32,cp_cmd!$I:$I,"="&amp;AX$1,cp_cmd!$J:$J,"=500g")</f>
        <v>0</v>
      </c>
      <c r="AY32" s="43" t="n">
        <f aca="false">SUMIFS(cp_cmd!$G:$G,cp_cmd!$D:$D,"="&amp;$B32,cp_cmd!$I:$I,"="&amp;AY$1,cp_cmd!$J:$J,"=500g")</f>
        <v>0</v>
      </c>
      <c r="AZ32" s="43" t="n">
        <f aca="false">SUMIFS(cp_cmd!$G:$G,cp_cmd!$D:$D,"="&amp;$B32,cp_cmd!$I:$I,"="&amp;AY$1,cp_cmd!$J:$J,"=1000g")</f>
        <v>0</v>
      </c>
      <c r="BA32" s="46" t="n">
        <f aca="false">SUMIFS(cp_cmd!$G:$G,cp_cmd!$D:$D,"="&amp;$B32,cp_cmd!$I:$I,"="&amp;BA$1,cp_cmd!$J:$J,"=2000g")</f>
        <v>0</v>
      </c>
      <c r="BB32" s="47" t="n">
        <f aca="false">SUMIFS(cp_cmd!$G:$G,cp_cmd!$D:$D,"="&amp;$B32,cp_cmd!$I:$I,"="&amp;BB$1,cp_cmd!$J:$J,"=500g")</f>
        <v>0</v>
      </c>
      <c r="BC32" s="42" t="n">
        <f aca="false">SUMIFS(cp_cmd!$G:$G,cp_cmd!$D:$D,"="&amp;$B32,cp_cmd!$I:$I,"="&amp;BC$1,cp_cmd!$J:$J,"=500g")</f>
        <v>0</v>
      </c>
      <c r="BD32" s="43" t="n">
        <f aca="false">SUMIFS(cp_cmd!$G:$G,cp_cmd!$D:$D,"="&amp;$B32,cp_cmd!$I:$I,"="&amp;BD$1,cp_cmd!$J:$J,"=350g")</f>
        <v>0</v>
      </c>
      <c r="BE32" s="43" t="n">
        <f aca="false">SUMIFS(cp_cmd!$G:$G,cp_cmd!$D:$D,"="&amp;$B32,cp_cmd!$I:$I,"="&amp;BE$1,cp_cmd!$J:$J,"=350g")</f>
        <v>0</v>
      </c>
      <c r="BF32" s="43" t="n">
        <f aca="false">SUMIFS(cp_cmd!$G:$G,cp_cmd!$D:$D,"="&amp;$B32,cp_cmd!$I:$I,"="&amp;BF$1,cp_cmd!$J:$J,"=350g")</f>
        <v>0</v>
      </c>
      <c r="BG32" s="42" t="n">
        <f aca="false">SUMIFS(cp_cmd!$G:$G,cp_cmd!$D:$D,"="&amp;$B32,cp_cmd!$I:$I,"="&amp;BG$1,cp_cmd!$J:$J,"=500g")</f>
        <v>0</v>
      </c>
      <c r="BH32" s="42" t="n">
        <f aca="false">SUMIFS(cp_cmd!$G:$G,cp_cmd!$D:$D,"="&amp;$B32,cp_cmd!$I:$I,"="&amp;BH$1,cp_cmd!$J:$J,"=500g")</f>
        <v>0</v>
      </c>
      <c r="BI32" s="43" t="n">
        <f aca="false">SUMIFS(cp_cmd!$G:$G,cp_cmd!$D:$D,"="&amp;$B32,cp_cmd!$I:$I,"="&amp;BI$1,cp_cmd!$J:$J,"=120g")</f>
        <v>0</v>
      </c>
      <c r="BJ32" s="43" t="n">
        <f aca="false">SUMIFS(cp_cmd!$G:$G,cp_cmd!$D:$D,"="&amp;$B32,cp_cmd!$I:$I,"="&amp;BJ$1,cp_cmd!$J:$J,"=120g")</f>
        <v>0</v>
      </c>
      <c r="BK32" s="43" t="n">
        <f aca="false">SUMIFS(cp_cmd!$G:$G,cp_cmd!$D:$D,"="&amp;$B32,cp_cmd!$I:$I,"="&amp;BK$1,cp_cmd!$J:$J,"=260g")</f>
        <v>0</v>
      </c>
      <c r="BL32" s="42" t="n">
        <f aca="false">SUMIFS(cp_cmd!$G:$G,cp_cmd!$D:$D,"="&amp;$B32,cp_cmd!$I:$I,"="&amp;BL$1,cp_cmd!$J:$J,"=500g")</f>
        <v>0</v>
      </c>
      <c r="BM32" s="43" t="n">
        <f aca="false">SUM(D32:BL32)</f>
        <v>0</v>
      </c>
      <c r="BN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2" t="n">
        <f aca="false">SUMIFS(cp_cmd!$G:$G,cp_cmd!$D:$D,"="&amp;$B33,cp_cmd!$I:$I,"="&amp;J$1,cp_cmd!$J:$J,"=250g")</f>
        <v>0</v>
      </c>
      <c r="K33" s="42" t="n">
        <f aca="false">SUMIFS(cp_cmd!$G:$G,cp_cmd!$D:$D,"="&amp;$B33,cp_cmd!$I:$I,"="&amp;K$1,cp_cmd!$J:$J,"=250g")</f>
        <v>0</v>
      </c>
      <c r="L33" s="43" t="n">
        <f aca="false">SUMIFS(cp_cmd!$G:$G,cp_cmd!$D:$D,"="&amp;$B33,cp_cmd!$I:$I,"="&amp;L$1,cp_cmd!$J:$J,"=500g")</f>
        <v>0</v>
      </c>
      <c r="M33" s="43" t="n">
        <f aca="false">SUMIFS(cp_cmd!$G:$G,cp_cmd!$D:$D,"="&amp;$B33,cp_cmd!$I:$I,"="&amp;L$1,cp_cmd!$J:$J,"=1000g")</f>
        <v>0</v>
      </c>
      <c r="N33" s="43" t="n">
        <f aca="false">SUMIFS(cp_cmd!$G:$G,cp_cmd!$D:$D,"="&amp;$B33,cp_cmd!$I:$I,"="&amp;L$1,cp_cmd!$J:$J,"=3000g")</f>
        <v>0</v>
      </c>
      <c r="O33" s="43" t="n">
        <f aca="false">SUMIFS(cp_cmd!$G:$G,cp_cmd!$D:$D,"="&amp;$B33,cp_cmd!$I:$I,"="&amp;O$1,cp_cmd!$J:$J,"=500g")</f>
        <v>0</v>
      </c>
      <c r="P33" s="43"/>
      <c r="Q33" s="44"/>
      <c r="R33" s="43" t="n">
        <f aca="false">SUMIFS(cp_cmd!$G:$G,cp_cmd!$D:$D,"="&amp;$B33,cp_cmd!$I:$I,"="&amp;R$1,cp_cmd!$J:$J,"=500g")</f>
        <v>0</v>
      </c>
      <c r="S33" s="43" t="n">
        <f aca="false">SUMIFS(cp_cmd!$G:$G,cp_cmd!$D:$D,"="&amp;$B33,cp_cmd!$I:$I,"="&amp;R$1,cp_cmd!$J:$J,"=1000g")</f>
        <v>0</v>
      </c>
      <c r="T33" s="42" t="n">
        <f aca="false">SUMIFS(cp_cmd!$G:$G,cp_cmd!$D:$D,"="&amp;$B33,cp_cmd!$I:$I,"="&amp;T$1,cp_cmd!$J:$J,"=500g")</f>
        <v>0</v>
      </c>
      <c r="U33" s="44"/>
      <c r="V33" s="43" t="n">
        <f aca="false">SUMIFS(cp_cmd!$G:$G,cp_cmd!$D:$D,"="&amp;$B33,cp_cmd!$I:$I,"="&amp;V$1,cp_cmd!$J:$J,"=500g")</f>
        <v>0</v>
      </c>
      <c r="W33" s="43" t="n">
        <f aca="false">SUMIFS(cp_cmd!$G:$G,cp_cmd!$D:$D,"="&amp;$B33,cp_cmd!$I:$I,"="&amp;V$1,cp_cmd!$J:$J,"=1000g")</f>
        <v>0</v>
      </c>
      <c r="X33" s="43" t="n">
        <f aca="false">SUMIFS(cp_cmd!$G:$G,cp_cmd!$D:$D,"="&amp;$B33,cp_cmd!$I:$I,"="&amp;V$1,cp_cmd!$J:$J,"=2000g")</f>
        <v>0</v>
      </c>
      <c r="Y33" s="44"/>
      <c r="Z33" s="45" t="n">
        <f aca="false">SUMIFS(cp_cmd!$G:$G,cp_cmd!$D:$D,"="&amp;$B33,cp_cmd!$I:$I,"="&amp;Z$1,cp_cmd!$J:$J,"=500g")</f>
        <v>0</v>
      </c>
      <c r="AA33" s="45" t="n">
        <f aca="false">SUMIFS(cp_cmd!$G:$G,cp_cmd!$D:$D,"="&amp;$B33,cp_cmd!$I:$I,"="&amp;Z$1,cp_cmd!$J:$J,"=1000g")</f>
        <v>0</v>
      </c>
      <c r="AB33" s="45" t="n">
        <f aca="false">SUMIFS(cp_cmd!$G:$G,cp_cmd!$D:$D,"="&amp;$B33,cp_cmd!$I:$I,"="&amp;Z$1,cp_cmd!$J:$J,"=3000g")</f>
        <v>0</v>
      </c>
      <c r="AC33" s="44"/>
      <c r="AD33" s="43" t="n">
        <f aca="false">SUMIFS(cp_cmd!$G:$G,cp_cmd!$D:$D,"="&amp;$B33,cp_cmd!$I:$I,"="&amp;AD$1,cp_cmd!$J:$J,"=500g")</f>
        <v>0</v>
      </c>
      <c r="AE33" s="43" t="n">
        <f aca="false">SUMIFS(cp_cmd!$G:$G,cp_cmd!$D:$D,"="&amp;$B33,cp_cmd!$I:$I,"="&amp;AD$1,cp_cmd!$J:$J,"=1000g")</f>
        <v>0</v>
      </c>
      <c r="AF33" s="44"/>
      <c r="AG33" s="44"/>
      <c r="AH33" s="44"/>
      <c r="AI33" s="44"/>
      <c r="AJ33" s="43" t="n">
        <f aca="false">SUMIFS(cp_cmd!$G:$G,cp_cmd!$D:$D,"="&amp;$B33,cp_cmd!$I:$I,"="&amp;AJ$1,cp_cmd!$J:$J,"=500g")</f>
        <v>0</v>
      </c>
      <c r="AK33" s="43" t="n">
        <f aca="false">SUMIFS(cp_cmd!$G:$G,cp_cmd!$D:$D,"="&amp;$B33,cp_cmd!$I:$I,"="&amp;AJ$1,cp_cmd!$J:$J,"=1000g")</f>
        <v>0</v>
      </c>
      <c r="AL33" s="46"/>
      <c r="AM33" s="47" t="n">
        <f aca="false">SUMIFS(cp_cmd!$G:$G,cp_cmd!$D:$D,"="&amp;$B33,cp_cmd!$I:$I,"="&amp;AM$1,cp_cmd!$J:$J,"=500g")</f>
        <v>0</v>
      </c>
      <c r="AN33" s="44"/>
      <c r="AO33" s="44"/>
      <c r="AP33" s="44"/>
      <c r="AQ33" s="44"/>
      <c r="AR33" s="44"/>
      <c r="AS33" s="44"/>
      <c r="AT33" s="44"/>
      <c r="AU33" s="44"/>
      <c r="AV33" s="44"/>
      <c r="AW33" s="44"/>
      <c r="AX33" s="43" t="n">
        <f aca="false">SUMIFS(cp_cmd!$G:$G,cp_cmd!$D:$D,"="&amp;$B33,cp_cmd!$I:$I,"="&amp;AX$1,cp_cmd!$J:$J,"=500g")</f>
        <v>0</v>
      </c>
      <c r="AY33" s="43" t="n">
        <f aca="false">SUMIFS(cp_cmd!$G:$G,cp_cmd!$D:$D,"="&amp;$B33,cp_cmd!$I:$I,"="&amp;AY$1,cp_cmd!$J:$J,"=500g")</f>
        <v>0</v>
      </c>
      <c r="AZ33" s="43" t="n">
        <f aca="false">SUMIFS(cp_cmd!$G:$G,cp_cmd!$D:$D,"="&amp;$B33,cp_cmd!$I:$I,"="&amp;AY$1,cp_cmd!$J:$J,"=1000g")</f>
        <v>0</v>
      </c>
      <c r="BA33" s="46" t="n">
        <f aca="false">SUMIFS(cp_cmd!$G:$G,cp_cmd!$D:$D,"="&amp;$B33,cp_cmd!$I:$I,"="&amp;BA$1,cp_cmd!$J:$J,"=2000g")</f>
        <v>0</v>
      </c>
      <c r="BB33" s="47" t="n">
        <f aca="false">SUMIFS(cp_cmd!$G:$G,cp_cmd!$D:$D,"="&amp;$B33,cp_cmd!$I:$I,"="&amp;BB$1,cp_cmd!$J:$J,"=500g")</f>
        <v>0</v>
      </c>
      <c r="BC33" s="42" t="n">
        <f aca="false">SUMIFS(cp_cmd!$G:$G,cp_cmd!$D:$D,"="&amp;$B33,cp_cmd!$I:$I,"="&amp;BC$1,cp_cmd!$J:$J,"=500g")</f>
        <v>0</v>
      </c>
      <c r="BD33" s="43" t="n">
        <f aca="false">SUMIFS(cp_cmd!$G:$G,cp_cmd!$D:$D,"="&amp;$B33,cp_cmd!$I:$I,"="&amp;BD$1,cp_cmd!$J:$J,"=350g")</f>
        <v>0</v>
      </c>
      <c r="BE33" s="43" t="n">
        <f aca="false">SUMIFS(cp_cmd!$G:$G,cp_cmd!$D:$D,"="&amp;$B33,cp_cmd!$I:$I,"="&amp;BE$1,cp_cmd!$J:$J,"=350g")</f>
        <v>0</v>
      </c>
      <c r="BF33" s="43" t="n">
        <f aca="false">SUMIFS(cp_cmd!$G:$G,cp_cmd!$D:$D,"="&amp;$B33,cp_cmd!$I:$I,"="&amp;BF$1,cp_cmd!$J:$J,"=350g")</f>
        <v>0</v>
      </c>
      <c r="BG33" s="42" t="n">
        <f aca="false">SUMIFS(cp_cmd!$G:$G,cp_cmd!$D:$D,"="&amp;$B33,cp_cmd!$I:$I,"="&amp;BG$1,cp_cmd!$J:$J,"=500g")</f>
        <v>0</v>
      </c>
      <c r="BH33" s="42" t="n">
        <f aca="false">SUMIFS(cp_cmd!$G:$G,cp_cmd!$D:$D,"="&amp;$B33,cp_cmd!$I:$I,"="&amp;BH$1,cp_cmd!$J:$J,"=500g")</f>
        <v>0</v>
      </c>
      <c r="BI33" s="43" t="n">
        <f aca="false">SUMIFS(cp_cmd!$G:$G,cp_cmd!$D:$D,"="&amp;$B33,cp_cmd!$I:$I,"="&amp;BI$1,cp_cmd!$J:$J,"=120g")</f>
        <v>0</v>
      </c>
      <c r="BJ33" s="43" t="n">
        <f aca="false">SUMIFS(cp_cmd!$G:$G,cp_cmd!$D:$D,"="&amp;$B33,cp_cmd!$I:$I,"="&amp;BJ$1,cp_cmd!$J:$J,"=120g")</f>
        <v>0</v>
      </c>
      <c r="BK33" s="43" t="n">
        <f aca="false">SUMIFS(cp_cmd!$G:$G,cp_cmd!$D:$D,"="&amp;$B33,cp_cmd!$I:$I,"="&amp;BK$1,cp_cmd!$J:$J,"=260g")</f>
        <v>0</v>
      </c>
      <c r="BL33" s="42" t="n">
        <f aca="false">SUMIFS(cp_cmd!$G:$G,cp_cmd!$D:$D,"="&amp;$B33,cp_cmd!$I:$I,"="&amp;BL$1,cp_cmd!$J:$J,"=500g")</f>
        <v>0</v>
      </c>
      <c r="BM33" s="43" t="n">
        <f aca="false">SUM(D33:BL33)</f>
        <v>0</v>
      </c>
      <c r="BN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2" t="n">
        <f aca="false">SUMIFS(cp_cmd!$G:$G,cp_cmd!$D:$D,"="&amp;$B34,cp_cmd!$I:$I,"="&amp;J$1,cp_cmd!$J:$J,"=250g")</f>
        <v>0</v>
      </c>
      <c r="K34" s="42" t="n">
        <f aca="false">SUMIFS(cp_cmd!$G:$G,cp_cmd!$D:$D,"="&amp;$B34,cp_cmd!$I:$I,"="&amp;K$1,cp_cmd!$J:$J,"=250g")</f>
        <v>0</v>
      </c>
      <c r="L34" s="43" t="n">
        <f aca="false">SUMIFS(cp_cmd!$G:$G,cp_cmd!$D:$D,"="&amp;$B34,cp_cmd!$I:$I,"="&amp;L$1,cp_cmd!$J:$J,"=500g")</f>
        <v>0</v>
      </c>
      <c r="M34" s="43" t="n">
        <f aca="false">SUMIFS(cp_cmd!$G:$G,cp_cmd!$D:$D,"="&amp;$B34,cp_cmd!$I:$I,"="&amp;L$1,cp_cmd!$J:$J,"=1000g")</f>
        <v>0</v>
      </c>
      <c r="N34" s="43" t="n">
        <f aca="false">SUMIFS(cp_cmd!$G:$G,cp_cmd!$D:$D,"="&amp;$B34,cp_cmd!$I:$I,"="&amp;L$1,cp_cmd!$J:$J,"=3000g")</f>
        <v>0</v>
      </c>
      <c r="O34" s="43" t="n">
        <f aca="false">SUMIFS(cp_cmd!$G:$G,cp_cmd!$D:$D,"="&amp;$B34,cp_cmd!$I:$I,"="&amp;O$1,cp_cmd!$J:$J,"=500g")</f>
        <v>0</v>
      </c>
      <c r="P34" s="43"/>
      <c r="Q34" s="44"/>
      <c r="R34" s="43" t="n">
        <f aca="false">SUMIFS(cp_cmd!$G:$G,cp_cmd!$D:$D,"="&amp;$B34,cp_cmd!$I:$I,"="&amp;R$1,cp_cmd!$J:$J,"=500g")</f>
        <v>0</v>
      </c>
      <c r="S34" s="43" t="n">
        <f aca="false">SUMIFS(cp_cmd!$G:$G,cp_cmd!$D:$D,"="&amp;$B34,cp_cmd!$I:$I,"="&amp;R$1,cp_cmd!$J:$J,"=1000g")</f>
        <v>0</v>
      </c>
      <c r="T34" s="42" t="n">
        <f aca="false">SUMIFS(cp_cmd!$G:$G,cp_cmd!$D:$D,"="&amp;$B34,cp_cmd!$I:$I,"="&amp;T$1,cp_cmd!$J:$J,"=500g")</f>
        <v>0</v>
      </c>
      <c r="U34" s="44"/>
      <c r="V34" s="43" t="n">
        <f aca="false">SUMIFS(cp_cmd!$G:$G,cp_cmd!$D:$D,"="&amp;$B34,cp_cmd!$I:$I,"="&amp;V$1,cp_cmd!$J:$J,"=500g")</f>
        <v>0</v>
      </c>
      <c r="W34" s="43" t="n">
        <f aca="false">SUMIFS(cp_cmd!$G:$G,cp_cmd!$D:$D,"="&amp;$B34,cp_cmd!$I:$I,"="&amp;V$1,cp_cmd!$J:$J,"=1000g")</f>
        <v>0</v>
      </c>
      <c r="X34" s="43" t="n">
        <f aca="false">SUMIFS(cp_cmd!$G:$G,cp_cmd!$D:$D,"="&amp;$B34,cp_cmd!$I:$I,"="&amp;V$1,cp_cmd!$J:$J,"=2000g")</f>
        <v>0</v>
      </c>
      <c r="Y34" s="44"/>
      <c r="Z34" s="45" t="n">
        <f aca="false">SUMIFS(cp_cmd!$G:$G,cp_cmd!$D:$D,"="&amp;$B34,cp_cmd!$I:$I,"="&amp;Z$1,cp_cmd!$J:$J,"=500g")</f>
        <v>0</v>
      </c>
      <c r="AA34" s="45" t="n">
        <f aca="false">SUMIFS(cp_cmd!$G:$G,cp_cmd!$D:$D,"="&amp;$B34,cp_cmd!$I:$I,"="&amp;Z$1,cp_cmd!$J:$J,"=1000g")</f>
        <v>0</v>
      </c>
      <c r="AB34" s="45" t="n">
        <f aca="false">SUMIFS(cp_cmd!$G:$G,cp_cmd!$D:$D,"="&amp;$B34,cp_cmd!$I:$I,"="&amp;Z$1,cp_cmd!$J:$J,"=3000g")</f>
        <v>0</v>
      </c>
      <c r="AC34" s="44"/>
      <c r="AD34" s="43" t="n">
        <f aca="false">SUMIFS(cp_cmd!$G:$G,cp_cmd!$D:$D,"="&amp;$B34,cp_cmd!$I:$I,"="&amp;AD$1,cp_cmd!$J:$J,"=500g")</f>
        <v>0</v>
      </c>
      <c r="AE34" s="43" t="n">
        <f aca="false">SUMIFS(cp_cmd!$G:$G,cp_cmd!$D:$D,"="&amp;$B34,cp_cmd!$I:$I,"="&amp;AD$1,cp_cmd!$J:$J,"=1000g")</f>
        <v>0</v>
      </c>
      <c r="AF34" s="44"/>
      <c r="AG34" s="44"/>
      <c r="AH34" s="44"/>
      <c r="AI34" s="44"/>
      <c r="AJ34" s="43" t="n">
        <f aca="false">SUMIFS(cp_cmd!$G:$G,cp_cmd!$D:$D,"="&amp;$B34,cp_cmd!$I:$I,"="&amp;AJ$1,cp_cmd!$J:$J,"=500g")</f>
        <v>0</v>
      </c>
      <c r="AK34" s="43" t="n">
        <f aca="false">SUMIFS(cp_cmd!$G:$G,cp_cmd!$D:$D,"="&amp;$B34,cp_cmd!$I:$I,"="&amp;AJ$1,cp_cmd!$J:$J,"=1000g")</f>
        <v>0</v>
      </c>
      <c r="AL34" s="46"/>
      <c r="AM34" s="47" t="n">
        <f aca="false">SUMIFS(cp_cmd!$G:$G,cp_cmd!$D:$D,"="&amp;$B34,cp_cmd!$I:$I,"="&amp;AM$1,cp_cmd!$J:$J,"=500g")</f>
        <v>0</v>
      </c>
      <c r="AN34" s="44"/>
      <c r="AO34" s="44"/>
      <c r="AP34" s="44"/>
      <c r="AQ34" s="44"/>
      <c r="AR34" s="44"/>
      <c r="AS34" s="44"/>
      <c r="AT34" s="44"/>
      <c r="AU34" s="44"/>
      <c r="AV34" s="44"/>
      <c r="AW34" s="44"/>
      <c r="AX34" s="43" t="n">
        <f aca="false">SUMIFS(cp_cmd!$G:$G,cp_cmd!$D:$D,"="&amp;$B34,cp_cmd!$I:$I,"="&amp;AX$1,cp_cmd!$J:$J,"=500g")</f>
        <v>0</v>
      </c>
      <c r="AY34" s="43" t="n">
        <f aca="false">SUMIFS(cp_cmd!$G:$G,cp_cmd!$D:$D,"="&amp;$B34,cp_cmd!$I:$I,"="&amp;AY$1,cp_cmd!$J:$J,"=500g")</f>
        <v>0</v>
      </c>
      <c r="AZ34" s="43" t="n">
        <f aca="false">SUMIFS(cp_cmd!$G:$G,cp_cmd!$D:$D,"="&amp;$B34,cp_cmd!$I:$I,"="&amp;AY$1,cp_cmd!$J:$J,"=1000g")</f>
        <v>0</v>
      </c>
      <c r="BA34" s="46" t="n">
        <f aca="false">SUMIFS(cp_cmd!$G:$G,cp_cmd!$D:$D,"="&amp;$B34,cp_cmd!$I:$I,"="&amp;BA$1,cp_cmd!$J:$J,"=2000g")</f>
        <v>0</v>
      </c>
      <c r="BB34" s="47" t="n">
        <f aca="false">SUMIFS(cp_cmd!$G:$G,cp_cmd!$D:$D,"="&amp;$B34,cp_cmd!$I:$I,"="&amp;BB$1,cp_cmd!$J:$J,"=500g")</f>
        <v>0</v>
      </c>
      <c r="BC34" s="42" t="n">
        <f aca="false">SUMIFS(cp_cmd!$G:$G,cp_cmd!$D:$D,"="&amp;$B34,cp_cmd!$I:$I,"="&amp;BC$1,cp_cmd!$J:$J,"=500g")</f>
        <v>0</v>
      </c>
      <c r="BD34" s="43" t="n">
        <f aca="false">SUMIFS(cp_cmd!$G:$G,cp_cmd!$D:$D,"="&amp;$B34,cp_cmd!$I:$I,"="&amp;BD$1,cp_cmd!$J:$J,"=350g")</f>
        <v>0</v>
      </c>
      <c r="BE34" s="43" t="n">
        <f aca="false">SUMIFS(cp_cmd!$G:$G,cp_cmd!$D:$D,"="&amp;$B34,cp_cmd!$I:$I,"="&amp;BE$1,cp_cmd!$J:$J,"=350g")</f>
        <v>0</v>
      </c>
      <c r="BF34" s="43" t="n">
        <f aca="false">SUMIFS(cp_cmd!$G:$G,cp_cmd!$D:$D,"="&amp;$B34,cp_cmd!$I:$I,"="&amp;BF$1,cp_cmd!$J:$J,"=350g")</f>
        <v>0</v>
      </c>
      <c r="BG34" s="42" t="n">
        <f aca="false">SUMIFS(cp_cmd!$G:$G,cp_cmd!$D:$D,"="&amp;$B34,cp_cmd!$I:$I,"="&amp;BG$1,cp_cmd!$J:$J,"=500g")</f>
        <v>0</v>
      </c>
      <c r="BH34" s="42" t="n">
        <f aca="false">SUMIFS(cp_cmd!$G:$G,cp_cmd!$D:$D,"="&amp;$B34,cp_cmd!$I:$I,"="&amp;BH$1,cp_cmd!$J:$J,"=500g")</f>
        <v>0</v>
      </c>
      <c r="BI34" s="43" t="n">
        <f aca="false">SUMIFS(cp_cmd!$G:$G,cp_cmd!$D:$D,"="&amp;$B34,cp_cmd!$I:$I,"="&amp;BI$1,cp_cmd!$J:$J,"=120g")</f>
        <v>0</v>
      </c>
      <c r="BJ34" s="43" t="n">
        <f aca="false">SUMIFS(cp_cmd!$G:$G,cp_cmd!$D:$D,"="&amp;$B34,cp_cmd!$I:$I,"="&amp;BJ$1,cp_cmd!$J:$J,"=120g")</f>
        <v>0</v>
      </c>
      <c r="BK34" s="43" t="n">
        <f aca="false">SUMIFS(cp_cmd!$G:$G,cp_cmd!$D:$D,"="&amp;$B34,cp_cmd!$I:$I,"="&amp;BK$1,cp_cmd!$J:$J,"=260g")</f>
        <v>0</v>
      </c>
      <c r="BL34" s="42" t="n">
        <f aca="false">SUMIFS(cp_cmd!$G:$G,cp_cmd!$D:$D,"="&amp;$B34,cp_cmd!$I:$I,"="&amp;BL$1,cp_cmd!$J:$J,"=500g")</f>
        <v>0</v>
      </c>
      <c r="BM34" s="43" t="n">
        <f aca="false">SUM(D34:BL34)</f>
        <v>0</v>
      </c>
      <c r="BN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2" t="n">
        <f aca="false">SUMIFS(cp_cmd!$G:$G,cp_cmd!$D:$D,"="&amp;$B35,cp_cmd!$I:$I,"="&amp;J$1,cp_cmd!$J:$J,"=250g")</f>
        <v>0</v>
      </c>
      <c r="K35" s="42" t="n">
        <f aca="false">SUMIFS(cp_cmd!$G:$G,cp_cmd!$D:$D,"="&amp;$B35,cp_cmd!$I:$I,"="&amp;K$1,cp_cmd!$J:$J,"=250g")</f>
        <v>0</v>
      </c>
      <c r="L35" s="43" t="n">
        <f aca="false">SUMIFS(cp_cmd!$G:$G,cp_cmd!$D:$D,"="&amp;$B35,cp_cmd!$I:$I,"="&amp;L$1,cp_cmd!$J:$J,"=500g")</f>
        <v>0</v>
      </c>
      <c r="M35" s="43" t="n">
        <f aca="false">SUMIFS(cp_cmd!$G:$G,cp_cmd!$D:$D,"="&amp;$B35,cp_cmd!$I:$I,"="&amp;L$1,cp_cmd!$J:$J,"=1000g")</f>
        <v>0</v>
      </c>
      <c r="N35" s="43" t="n">
        <f aca="false">SUMIFS(cp_cmd!$G:$G,cp_cmd!$D:$D,"="&amp;$B35,cp_cmd!$I:$I,"="&amp;L$1,cp_cmd!$J:$J,"=3000g")</f>
        <v>0</v>
      </c>
      <c r="O35" s="43" t="n">
        <f aca="false">SUMIFS(cp_cmd!$G:$G,cp_cmd!$D:$D,"="&amp;$B35,cp_cmd!$I:$I,"="&amp;O$1,cp_cmd!$J:$J,"=500g")</f>
        <v>0</v>
      </c>
      <c r="P35" s="43"/>
      <c r="Q35" s="44"/>
      <c r="R35" s="43" t="n">
        <f aca="false">SUMIFS(cp_cmd!$G:$G,cp_cmd!$D:$D,"="&amp;$B35,cp_cmd!$I:$I,"="&amp;R$1,cp_cmd!$J:$J,"=500g")</f>
        <v>0</v>
      </c>
      <c r="S35" s="43" t="n">
        <f aca="false">SUMIFS(cp_cmd!$G:$G,cp_cmd!$D:$D,"="&amp;$B35,cp_cmd!$I:$I,"="&amp;R$1,cp_cmd!$J:$J,"=1000g")</f>
        <v>0</v>
      </c>
      <c r="T35" s="42" t="n">
        <f aca="false">SUMIFS(cp_cmd!$G:$G,cp_cmd!$D:$D,"="&amp;$B35,cp_cmd!$I:$I,"="&amp;T$1,cp_cmd!$J:$J,"=500g")</f>
        <v>0</v>
      </c>
      <c r="U35" s="44"/>
      <c r="V35" s="43" t="n">
        <f aca="false">SUMIFS(cp_cmd!$G:$G,cp_cmd!$D:$D,"="&amp;$B35,cp_cmd!$I:$I,"="&amp;V$1,cp_cmd!$J:$J,"=500g")</f>
        <v>0</v>
      </c>
      <c r="W35" s="43" t="n">
        <f aca="false">SUMIFS(cp_cmd!$G:$G,cp_cmd!$D:$D,"="&amp;$B35,cp_cmd!$I:$I,"="&amp;V$1,cp_cmd!$J:$J,"=1000g")</f>
        <v>0</v>
      </c>
      <c r="X35" s="43" t="n">
        <f aca="false">SUMIFS(cp_cmd!$G:$G,cp_cmd!$D:$D,"="&amp;$B35,cp_cmd!$I:$I,"="&amp;V$1,cp_cmd!$J:$J,"=2000g")</f>
        <v>0</v>
      </c>
      <c r="Y35" s="44"/>
      <c r="Z35" s="45" t="n">
        <f aca="false">SUMIFS(cp_cmd!$G:$G,cp_cmd!$D:$D,"="&amp;$B35,cp_cmd!$I:$I,"="&amp;Z$1,cp_cmd!$J:$J,"=500g")</f>
        <v>0</v>
      </c>
      <c r="AA35" s="45" t="n">
        <f aca="false">SUMIFS(cp_cmd!$G:$G,cp_cmd!$D:$D,"="&amp;$B35,cp_cmd!$I:$I,"="&amp;Z$1,cp_cmd!$J:$J,"=1000g")</f>
        <v>0</v>
      </c>
      <c r="AB35" s="45" t="n">
        <f aca="false">SUMIFS(cp_cmd!$G:$G,cp_cmd!$D:$D,"="&amp;$B35,cp_cmd!$I:$I,"="&amp;Z$1,cp_cmd!$J:$J,"=3000g")</f>
        <v>0</v>
      </c>
      <c r="AC35" s="44"/>
      <c r="AD35" s="43" t="n">
        <f aca="false">SUMIFS(cp_cmd!$G:$G,cp_cmd!$D:$D,"="&amp;$B35,cp_cmd!$I:$I,"="&amp;AD$1,cp_cmd!$J:$J,"=500g")</f>
        <v>0</v>
      </c>
      <c r="AE35" s="43" t="n">
        <f aca="false">SUMIFS(cp_cmd!$G:$G,cp_cmd!$D:$D,"="&amp;$B35,cp_cmd!$I:$I,"="&amp;AD$1,cp_cmd!$J:$J,"=1000g")</f>
        <v>0</v>
      </c>
      <c r="AF35" s="44"/>
      <c r="AG35" s="44"/>
      <c r="AH35" s="44"/>
      <c r="AI35" s="44"/>
      <c r="AJ35" s="43" t="n">
        <f aca="false">SUMIFS(cp_cmd!$G:$G,cp_cmd!$D:$D,"="&amp;$B35,cp_cmd!$I:$I,"="&amp;AJ$1,cp_cmd!$J:$J,"=500g")</f>
        <v>0</v>
      </c>
      <c r="AK35" s="43" t="n">
        <f aca="false">SUMIFS(cp_cmd!$G:$G,cp_cmd!$D:$D,"="&amp;$B35,cp_cmd!$I:$I,"="&amp;AJ$1,cp_cmd!$J:$J,"=1000g")</f>
        <v>0</v>
      </c>
      <c r="AL35" s="46"/>
      <c r="AM35" s="47" t="n">
        <f aca="false">SUMIFS(cp_cmd!$G:$G,cp_cmd!$D:$D,"="&amp;$B35,cp_cmd!$I:$I,"="&amp;AM$1,cp_cmd!$J:$J,"=500g")</f>
        <v>0</v>
      </c>
      <c r="AN35" s="44"/>
      <c r="AO35" s="44"/>
      <c r="AP35" s="44"/>
      <c r="AQ35" s="44"/>
      <c r="AR35" s="44"/>
      <c r="AS35" s="44"/>
      <c r="AT35" s="44"/>
      <c r="AU35" s="44"/>
      <c r="AV35" s="44"/>
      <c r="AW35" s="44"/>
      <c r="AX35" s="43" t="n">
        <f aca="false">SUMIFS(cp_cmd!$G:$G,cp_cmd!$D:$D,"="&amp;$B35,cp_cmd!$I:$I,"="&amp;AX$1,cp_cmd!$J:$J,"=500g")</f>
        <v>0</v>
      </c>
      <c r="AY35" s="43" t="n">
        <f aca="false">SUMIFS(cp_cmd!$G:$G,cp_cmd!$D:$D,"="&amp;$B35,cp_cmd!$I:$I,"="&amp;AY$1,cp_cmd!$J:$J,"=500g")</f>
        <v>0</v>
      </c>
      <c r="AZ35" s="43" t="n">
        <f aca="false">SUMIFS(cp_cmd!$G:$G,cp_cmd!$D:$D,"="&amp;$B35,cp_cmd!$I:$I,"="&amp;AY$1,cp_cmd!$J:$J,"=1000g")</f>
        <v>0</v>
      </c>
      <c r="BA35" s="46" t="n">
        <f aca="false">SUMIFS(cp_cmd!$G:$G,cp_cmd!$D:$D,"="&amp;$B35,cp_cmd!$I:$I,"="&amp;BA$1,cp_cmd!$J:$J,"=2000g")</f>
        <v>0</v>
      </c>
      <c r="BB35" s="47" t="n">
        <f aca="false">SUMIFS(cp_cmd!$G:$G,cp_cmd!$D:$D,"="&amp;$B35,cp_cmd!$I:$I,"="&amp;BB$1,cp_cmd!$J:$J,"=500g")</f>
        <v>0</v>
      </c>
      <c r="BC35" s="42" t="n">
        <f aca="false">SUMIFS(cp_cmd!$G:$G,cp_cmd!$D:$D,"="&amp;$B35,cp_cmd!$I:$I,"="&amp;BC$1,cp_cmd!$J:$J,"=500g")</f>
        <v>0</v>
      </c>
      <c r="BD35" s="43" t="n">
        <f aca="false">SUMIFS(cp_cmd!$G:$G,cp_cmd!$D:$D,"="&amp;$B35,cp_cmd!$I:$I,"="&amp;BD$1,cp_cmd!$J:$J,"=350g")</f>
        <v>0</v>
      </c>
      <c r="BE35" s="43" t="n">
        <f aca="false">SUMIFS(cp_cmd!$G:$G,cp_cmd!$D:$D,"="&amp;$B35,cp_cmd!$I:$I,"="&amp;BE$1,cp_cmd!$J:$J,"=350g")</f>
        <v>0</v>
      </c>
      <c r="BF35" s="43" t="n">
        <f aca="false">SUMIFS(cp_cmd!$G:$G,cp_cmd!$D:$D,"="&amp;$B35,cp_cmd!$I:$I,"="&amp;BF$1,cp_cmd!$J:$J,"=350g")</f>
        <v>0</v>
      </c>
      <c r="BG35" s="42" t="n">
        <f aca="false">SUMIFS(cp_cmd!$G:$G,cp_cmd!$D:$D,"="&amp;$B35,cp_cmd!$I:$I,"="&amp;BG$1,cp_cmd!$J:$J,"=500g")</f>
        <v>0</v>
      </c>
      <c r="BH35" s="42" t="n">
        <f aca="false">SUMIFS(cp_cmd!$G:$G,cp_cmd!$D:$D,"="&amp;$B35,cp_cmd!$I:$I,"="&amp;BH$1,cp_cmd!$J:$J,"=500g")</f>
        <v>0</v>
      </c>
      <c r="BI35" s="43" t="n">
        <f aca="false">SUMIFS(cp_cmd!$G:$G,cp_cmd!$D:$D,"="&amp;$B35,cp_cmd!$I:$I,"="&amp;BI$1,cp_cmd!$J:$J,"=120g")</f>
        <v>0</v>
      </c>
      <c r="BJ35" s="43" t="n">
        <f aca="false">SUMIFS(cp_cmd!$G:$G,cp_cmd!$D:$D,"="&amp;$B35,cp_cmd!$I:$I,"="&amp;BJ$1,cp_cmd!$J:$J,"=120g")</f>
        <v>0</v>
      </c>
      <c r="BK35" s="43" t="n">
        <f aca="false">SUMIFS(cp_cmd!$G:$G,cp_cmd!$D:$D,"="&amp;$B35,cp_cmd!$I:$I,"="&amp;BK$1,cp_cmd!$J:$J,"=260g")</f>
        <v>0</v>
      </c>
      <c r="BL35" s="42" t="n">
        <f aca="false">SUMIFS(cp_cmd!$G:$G,cp_cmd!$D:$D,"="&amp;$B35,cp_cmd!$I:$I,"="&amp;BL$1,cp_cmd!$J:$J,"=500g")</f>
        <v>0</v>
      </c>
      <c r="BM35" s="43" t="n">
        <f aca="false">SUM(D35:BL35)</f>
        <v>0</v>
      </c>
      <c r="BN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2" t="n">
        <f aca="false">SUMIFS(cp_cmd!$G:$G,cp_cmd!$D:$D,"="&amp;$B36,cp_cmd!$I:$I,"="&amp;J$1,cp_cmd!$J:$J,"=250g")</f>
        <v>0</v>
      </c>
      <c r="K36" s="42" t="n">
        <f aca="false">SUMIFS(cp_cmd!$G:$G,cp_cmd!$D:$D,"="&amp;$B36,cp_cmd!$I:$I,"="&amp;K$1,cp_cmd!$J:$J,"=250g")</f>
        <v>0</v>
      </c>
      <c r="L36" s="43" t="n">
        <f aca="false">SUMIFS(cp_cmd!$G:$G,cp_cmd!$D:$D,"="&amp;$B36,cp_cmd!$I:$I,"="&amp;L$1,cp_cmd!$J:$J,"=500g")</f>
        <v>0</v>
      </c>
      <c r="M36" s="43" t="n">
        <f aca="false">SUMIFS(cp_cmd!$G:$G,cp_cmd!$D:$D,"="&amp;$B36,cp_cmd!$I:$I,"="&amp;L$1,cp_cmd!$J:$J,"=1000g")</f>
        <v>0</v>
      </c>
      <c r="N36" s="43" t="n">
        <f aca="false">SUMIFS(cp_cmd!$G:$G,cp_cmd!$D:$D,"="&amp;$B36,cp_cmd!$I:$I,"="&amp;L$1,cp_cmd!$J:$J,"=3000g")</f>
        <v>0</v>
      </c>
      <c r="O36" s="43" t="n">
        <f aca="false">SUMIFS(cp_cmd!$G:$G,cp_cmd!$D:$D,"="&amp;$B36,cp_cmd!$I:$I,"="&amp;O$1,cp_cmd!$J:$J,"=500g")</f>
        <v>0</v>
      </c>
      <c r="P36" s="43"/>
      <c r="Q36" s="44"/>
      <c r="R36" s="43" t="n">
        <f aca="false">SUMIFS(cp_cmd!$G:$G,cp_cmd!$D:$D,"="&amp;$B36,cp_cmd!$I:$I,"="&amp;R$1,cp_cmd!$J:$J,"=500g")</f>
        <v>0</v>
      </c>
      <c r="S36" s="43" t="n">
        <f aca="false">SUMIFS(cp_cmd!$G:$G,cp_cmd!$D:$D,"="&amp;$B36,cp_cmd!$I:$I,"="&amp;R$1,cp_cmd!$J:$J,"=1000g")</f>
        <v>0</v>
      </c>
      <c r="T36" s="42" t="n">
        <f aca="false">SUMIFS(cp_cmd!$G:$G,cp_cmd!$D:$D,"="&amp;$B36,cp_cmd!$I:$I,"="&amp;T$1,cp_cmd!$J:$J,"=500g")</f>
        <v>0</v>
      </c>
      <c r="U36" s="44"/>
      <c r="V36" s="43" t="n">
        <f aca="false">SUMIFS(cp_cmd!$G:$G,cp_cmd!$D:$D,"="&amp;$B36,cp_cmd!$I:$I,"="&amp;V$1,cp_cmd!$J:$J,"=500g")</f>
        <v>0</v>
      </c>
      <c r="W36" s="43" t="n">
        <f aca="false">SUMIFS(cp_cmd!$G:$G,cp_cmd!$D:$D,"="&amp;$B36,cp_cmd!$I:$I,"="&amp;V$1,cp_cmd!$J:$J,"=1000g")</f>
        <v>0</v>
      </c>
      <c r="X36" s="43" t="n">
        <f aca="false">SUMIFS(cp_cmd!$G:$G,cp_cmd!$D:$D,"="&amp;$B36,cp_cmd!$I:$I,"="&amp;V$1,cp_cmd!$J:$J,"=2000g")</f>
        <v>0</v>
      </c>
      <c r="Y36" s="44"/>
      <c r="Z36" s="45" t="n">
        <f aca="false">SUMIFS(cp_cmd!$G:$G,cp_cmd!$D:$D,"="&amp;$B36,cp_cmd!$I:$I,"="&amp;Z$1,cp_cmd!$J:$J,"=500g")</f>
        <v>0</v>
      </c>
      <c r="AA36" s="45" t="n">
        <f aca="false">SUMIFS(cp_cmd!$G:$G,cp_cmd!$D:$D,"="&amp;$B36,cp_cmd!$I:$I,"="&amp;Z$1,cp_cmd!$J:$J,"=1000g")</f>
        <v>0</v>
      </c>
      <c r="AB36" s="45" t="n">
        <f aca="false">SUMIFS(cp_cmd!$G:$G,cp_cmd!$D:$D,"="&amp;$B36,cp_cmd!$I:$I,"="&amp;Z$1,cp_cmd!$J:$J,"=3000g")</f>
        <v>0</v>
      </c>
      <c r="AC36" s="44"/>
      <c r="AD36" s="43" t="n">
        <f aca="false">SUMIFS(cp_cmd!$G:$G,cp_cmd!$D:$D,"="&amp;$B36,cp_cmd!$I:$I,"="&amp;AD$1,cp_cmd!$J:$J,"=500g")</f>
        <v>0</v>
      </c>
      <c r="AE36" s="43" t="n">
        <f aca="false">SUMIFS(cp_cmd!$G:$G,cp_cmd!$D:$D,"="&amp;$B36,cp_cmd!$I:$I,"="&amp;AD$1,cp_cmd!$J:$J,"=1000g")</f>
        <v>0</v>
      </c>
      <c r="AF36" s="44"/>
      <c r="AG36" s="44"/>
      <c r="AH36" s="44"/>
      <c r="AI36" s="44"/>
      <c r="AJ36" s="43" t="n">
        <f aca="false">SUMIFS(cp_cmd!$G:$G,cp_cmd!$D:$D,"="&amp;$B36,cp_cmd!$I:$I,"="&amp;AJ$1,cp_cmd!$J:$J,"=500g")</f>
        <v>0</v>
      </c>
      <c r="AK36" s="43" t="n">
        <f aca="false">SUMIFS(cp_cmd!$G:$G,cp_cmd!$D:$D,"="&amp;$B36,cp_cmd!$I:$I,"="&amp;AJ$1,cp_cmd!$J:$J,"=1000g")</f>
        <v>0</v>
      </c>
      <c r="AL36" s="46"/>
      <c r="AM36" s="47" t="n">
        <f aca="false">SUMIFS(cp_cmd!$G:$G,cp_cmd!$D:$D,"="&amp;$B36,cp_cmd!$I:$I,"="&amp;AM$1,cp_cmd!$J:$J,"=500g")</f>
        <v>0</v>
      </c>
      <c r="AN36" s="44"/>
      <c r="AO36" s="44"/>
      <c r="AP36" s="44"/>
      <c r="AQ36" s="44"/>
      <c r="AR36" s="44"/>
      <c r="AS36" s="44"/>
      <c r="AT36" s="44"/>
      <c r="AU36" s="44"/>
      <c r="AV36" s="44"/>
      <c r="AW36" s="44"/>
      <c r="AX36" s="43" t="n">
        <f aca="false">SUMIFS(cp_cmd!$G:$G,cp_cmd!$D:$D,"="&amp;$B36,cp_cmd!$I:$I,"="&amp;AX$1,cp_cmd!$J:$J,"=500g")</f>
        <v>0</v>
      </c>
      <c r="AY36" s="43" t="n">
        <f aca="false">SUMIFS(cp_cmd!$G:$G,cp_cmd!$D:$D,"="&amp;$B36,cp_cmd!$I:$I,"="&amp;AY$1,cp_cmd!$J:$J,"=500g")</f>
        <v>0</v>
      </c>
      <c r="AZ36" s="43" t="n">
        <f aca="false">SUMIFS(cp_cmd!$G:$G,cp_cmd!$D:$D,"="&amp;$B36,cp_cmd!$I:$I,"="&amp;AY$1,cp_cmd!$J:$J,"=1000g")</f>
        <v>0</v>
      </c>
      <c r="BA36" s="46" t="n">
        <f aca="false">SUMIFS(cp_cmd!$G:$G,cp_cmd!$D:$D,"="&amp;$B36,cp_cmd!$I:$I,"="&amp;BA$1,cp_cmd!$J:$J,"=2000g")</f>
        <v>0</v>
      </c>
      <c r="BB36" s="47" t="n">
        <f aca="false">SUMIFS(cp_cmd!$G:$G,cp_cmd!$D:$D,"="&amp;$B36,cp_cmd!$I:$I,"="&amp;BB$1,cp_cmd!$J:$J,"=500g")</f>
        <v>0</v>
      </c>
      <c r="BC36" s="42" t="n">
        <f aca="false">SUMIFS(cp_cmd!$G:$G,cp_cmd!$D:$D,"="&amp;$B36,cp_cmd!$I:$I,"="&amp;BC$1,cp_cmd!$J:$J,"=500g")</f>
        <v>0</v>
      </c>
      <c r="BD36" s="43" t="n">
        <f aca="false">SUMIFS(cp_cmd!$G:$G,cp_cmd!$D:$D,"="&amp;$B36,cp_cmd!$I:$I,"="&amp;BD$1,cp_cmd!$J:$J,"=350g")</f>
        <v>0</v>
      </c>
      <c r="BE36" s="43" t="n">
        <f aca="false">SUMIFS(cp_cmd!$G:$G,cp_cmd!$D:$D,"="&amp;$B36,cp_cmd!$I:$I,"="&amp;BE$1,cp_cmd!$J:$J,"=350g")</f>
        <v>0</v>
      </c>
      <c r="BF36" s="43" t="n">
        <f aca="false">SUMIFS(cp_cmd!$G:$G,cp_cmd!$D:$D,"="&amp;$B36,cp_cmd!$I:$I,"="&amp;BF$1,cp_cmd!$J:$J,"=350g")</f>
        <v>0</v>
      </c>
      <c r="BG36" s="42" t="n">
        <f aca="false">SUMIFS(cp_cmd!$G:$G,cp_cmd!$D:$D,"="&amp;$B36,cp_cmd!$I:$I,"="&amp;BG$1,cp_cmd!$J:$J,"=500g")</f>
        <v>0</v>
      </c>
      <c r="BH36" s="42" t="n">
        <f aca="false">SUMIFS(cp_cmd!$G:$G,cp_cmd!$D:$D,"="&amp;$B36,cp_cmd!$I:$I,"="&amp;BH$1,cp_cmd!$J:$J,"=500g")</f>
        <v>0</v>
      </c>
      <c r="BI36" s="43" t="n">
        <f aca="false">SUMIFS(cp_cmd!$G:$G,cp_cmd!$D:$D,"="&amp;$B36,cp_cmd!$I:$I,"="&amp;BI$1,cp_cmd!$J:$J,"=120g")</f>
        <v>0</v>
      </c>
      <c r="BJ36" s="43" t="n">
        <f aca="false">SUMIFS(cp_cmd!$G:$G,cp_cmd!$D:$D,"="&amp;$B36,cp_cmd!$I:$I,"="&amp;BJ$1,cp_cmd!$J:$J,"=120g")</f>
        <v>0</v>
      </c>
      <c r="BK36" s="43" t="n">
        <f aca="false">SUMIFS(cp_cmd!$G:$G,cp_cmd!$D:$D,"="&amp;$B36,cp_cmd!$I:$I,"="&amp;BK$1,cp_cmd!$J:$J,"=260g")</f>
        <v>0</v>
      </c>
      <c r="BL36" s="42" t="n">
        <f aca="false">SUMIFS(cp_cmd!$G:$G,cp_cmd!$D:$D,"="&amp;$B36,cp_cmd!$I:$I,"="&amp;BL$1,cp_cmd!$J:$J,"=500g")</f>
        <v>0</v>
      </c>
      <c r="BM36" s="43" t="n">
        <f aca="false">SUM(D36:BL36)</f>
        <v>0</v>
      </c>
      <c r="BN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42" t="n">
        <f aca="false">SUMIFS(cp_cmd!$G:$G,cp_cmd!$D:$D,"="&amp;$B37,cp_cmd!$I:$I,"="&amp;H$1,cp_cmd!$J:$J,"=1000g")</f>
        <v>0</v>
      </c>
      <c r="I37" s="60" t="n">
        <f aca="false">SUMIFS(cp_cmd!$G:$G,cp_cmd!$D:$D,"="&amp;$B37,cp_cmd!$I:$I,"="&amp;I$1,cp_cmd!$J:$J,"=500g")</f>
        <v>0</v>
      </c>
      <c r="J37" s="42" t="n">
        <f aca="false">SUMIFS(cp_cmd!$G:$G,cp_cmd!$D:$D,"="&amp;$B37,cp_cmd!$I:$I,"="&amp;J$1,cp_cmd!$J:$J,"=250g")</f>
        <v>0</v>
      </c>
      <c r="K37" s="42" t="n">
        <f aca="false">SUMIFS(cp_cmd!$G:$G,cp_cmd!$D:$D,"="&amp;$B37,cp_cmd!$I:$I,"="&amp;K$1,cp_cmd!$J:$J,"=250g")</f>
        <v>0</v>
      </c>
      <c r="L37" s="60" t="n">
        <f aca="false">SUMIFS(cp_cmd!$G:$G,cp_cmd!$D:$D,"="&amp;$B37,cp_cmd!$I:$I,"="&amp;L$1,cp_cmd!$J:$J,"=500g")</f>
        <v>0</v>
      </c>
      <c r="M37" s="60" t="n">
        <f aca="false">SUMIFS(cp_cmd!$G:$G,cp_cmd!$D:$D,"="&amp;$B37,cp_cmd!$I:$I,"="&amp;L$1,cp_cmd!$J:$J,"=1000g")</f>
        <v>0</v>
      </c>
      <c r="N37" s="60" t="n">
        <f aca="false">SUMIFS(cp_cmd!$G:$G,cp_cmd!$D:$D,"="&amp;$B37,cp_cmd!$I:$I,"="&amp;L$1,cp_cmd!$J:$J,"=3000g")</f>
        <v>0</v>
      </c>
      <c r="O37" s="60" t="n">
        <f aca="false">SUMIFS(cp_cmd!$G:$G,cp_cmd!$D:$D,"="&amp;$B37,cp_cmd!$I:$I,"="&amp;O$1,cp_cmd!$J:$J,"=500g")</f>
        <v>0</v>
      </c>
      <c r="P37" s="60"/>
      <c r="Q37" s="61"/>
      <c r="R37" s="60" t="n">
        <f aca="false">SUMIFS(cp_cmd!$G:$G,cp_cmd!$D:$D,"="&amp;$B37,cp_cmd!$I:$I,"="&amp;R$1,cp_cmd!$J:$J,"=500g")</f>
        <v>0</v>
      </c>
      <c r="S37" s="60" t="n">
        <f aca="false">SUMIFS(cp_cmd!$G:$G,cp_cmd!$D:$D,"="&amp;$B37,cp_cmd!$I:$I,"="&amp;R$1,cp_cmd!$J:$J,"=1000g")</f>
        <v>0</v>
      </c>
      <c r="T37" s="59" t="n">
        <f aca="false">SUMIFS(cp_cmd!$G:$G,cp_cmd!$D:$D,"="&amp;$B37,cp_cmd!$I:$I,"="&amp;T$1,cp_cmd!$J:$J,"=500g")</f>
        <v>0</v>
      </c>
      <c r="U37" s="61"/>
      <c r="V37" s="60" t="n">
        <f aca="false">SUMIFS(cp_cmd!$G:$G,cp_cmd!$D:$D,"="&amp;$B37,cp_cmd!$I:$I,"="&amp;V$1,cp_cmd!$J:$J,"=500g")</f>
        <v>0</v>
      </c>
      <c r="W37" s="60" t="n">
        <f aca="false">SUMIFS(cp_cmd!$G:$G,cp_cmd!$D:$D,"="&amp;$B37,cp_cmd!$I:$I,"="&amp;V$1,cp_cmd!$J:$J,"=1000g")</f>
        <v>0</v>
      </c>
      <c r="X37" s="60" t="n">
        <f aca="false">SUMIFS(cp_cmd!$G:$G,cp_cmd!$D:$D,"="&amp;$B37,cp_cmd!$I:$I,"="&amp;V$1,cp_cmd!$J:$J,"=2000g")</f>
        <v>0</v>
      </c>
      <c r="Y37" s="61"/>
      <c r="Z37" s="62" t="n">
        <f aca="false">SUMIFS(cp_cmd!$G:$G,cp_cmd!$D:$D,"="&amp;$B37,cp_cmd!$I:$I,"="&amp;Z$1,cp_cmd!$J:$J,"=500g")</f>
        <v>0</v>
      </c>
      <c r="AA37" s="62" t="n">
        <f aca="false">SUMIFS(cp_cmd!$G:$G,cp_cmd!$D:$D,"="&amp;$B37,cp_cmd!$I:$I,"="&amp;Z$1,cp_cmd!$J:$J,"=1000g")</f>
        <v>0</v>
      </c>
      <c r="AB37" s="62" t="n">
        <f aca="false">SUMIFS(cp_cmd!$G:$G,cp_cmd!$D:$D,"="&amp;$B37,cp_cmd!$I:$I,"="&amp;Z$1,cp_cmd!$J:$J,"=3000g")</f>
        <v>0</v>
      </c>
      <c r="AC37" s="61"/>
      <c r="AD37" s="60" t="n">
        <f aca="false">SUMIFS(cp_cmd!$G:$G,cp_cmd!$D:$D,"="&amp;$B37,cp_cmd!$I:$I,"="&amp;AD$1,cp_cmd!$J:$J,"=500g")</f>
        <v>0</v>
      </c>
      <c r="AE37" s="60" t="n">
        <f aca="false">SUMIFS(cp_cmd!$G:$G,cp_cmd!$D:$D,"="&amp;$B37,cp_cmd!$I:$I,"="&amp;AD$1,cp_cmd!$J:$J,"=1000g")</f>
        <v>0</v>
      </c>
      <c r="AF37" s="61"/>
      <c r="AG37" s="61"/>
      <c r="AH37" s="61"/>
      <c r="AI37" s="61"/>
      <c r="AJ37" s="60" t="n">
        <f aca="false">SUMIFS(cp_cmd!$G:$G,cp_cmd!$D:$D,"="&amp;$B37,cp_cmd!$I:$I,"="&amp;AJ$1,cp_cmd!$J:$J,"=500g")</f>
        <v>0</v>
      </c>
      <c r="AK37" s="60" t="n">
        <f aca="false">SUMIFS(cp_cmd!$G:$G,cp_cmd!$D:$D,"="&amp;$B37,cp_cmd!$I:$I,"="&amp;AJ$1,cp_cmd!$J:$J,"=1000g")</f>
        <v>0</v>
      </c>
      <c r="AL37" s="63"/>
      <c r="AM37" s="47" t="n">
        <f aca="false">SUMIFS(cp_cmd!$G:$G,cp_cmd!$D:$D,"="&amp;$B37,cp_cmd!$I:$I,"="&amp;AM$1,cp_cmd!$J:$J,"=500g")</f>
        <v>0</v>
      </c>
      <c r="AN37" s="61"/>
      <c r="AO37" s="61"/>
      <c r="AP37" s="61"/>
      <c r="AQ37" s="61"/>
      <c r="AR37" s="61"/>
      <c r="AS37" s="61"/>
      <c r="AT37" s="61"/>
      <c r="AU37" s="61"/>
      <c r="AV37" s="61"/>
      <c r="AW37" s="61"/>
      <c r="AX37" s="60" t="n">
        <f aca="false">SUMIFS(cp_cmd!$G:$G,cp_cmd!$D:$D,"="&amp;$B37,cp_cmd!$I:$I,"="&amp;AX$1,cp_cmd!$J:$J,"=500g")</f>
        <v>0</v>
      </c>
      <c r="AY37" s="60" t="n">
        <f aca="false">SUMIFS(cp_cmd!$G:$G,cp_cmd!$D:$D,"="&amp;$B37,cp_cmd!$I:$I,"="&amp;AY$1,cp_cmd!$J:$J,"=500g")</f>
        <v>0</v>
      </c>
      <c r="AZ37" s="60" t="n">
        <f aca="false">SUMIFS(cp_cmd!$G:$G,cp_cmd!$D:$D,"="&amp;$B37,cp_cmd!$I:$I,"="&amp;AY$1,cp_cmd!$J:$J,"=1000g")</f>
        <v>0</v>
      </c>
      <c r="BA37" s="63" t="n">
        <f aca="false">SUMIFS(cp_cmd!$G:$G,cp_cmd!$D:$D,"="&amp;$B37,cp_cmd!$I:$I,"="&amp;BA$1,cp_cmd!$J:$J,"=2000g")</f>
        <v>0</v>
      </c>
      <c r="BB37" s="47" t="n">
        <f aca="false">SUMIFS(cp_cmd!$G:$G,cp_cmd!$D:$D,"="&amp;$B37,cp_cmd!$I:$I,"="&amp;BB$1,cp_cmd!$J:$J,"=500g")</f>
        <v>0</v>
      </c>
      <c r="BC37" s="59" t="n">
        <f aca="false">SUMIFS(cp_cmd!$G:$G,cp_cmd!$D:$D,"="&amp;$B37,cp_cmd!$I:$I,"="&amp;BC$1,cp_cmd!$J:$J,"=500g")</f>
        <v>0</v>
      </c>
      <c r="BD37" s="60" t="n">
        <f aca="false">SUMIFS(cp_cmd!$G:$G,cp_cmd!$D:$D,"="&amp;$B37,cp_cmd!$I:$I,"="&amp;BD$1,cp_cmd!$J:$J,"=350g")</f>
        <v>0</v>
      </c>
      <c r="BE37" s="60" t="n">
        <f aca="false">SUMIFS(cp_cmd!$G:$G,cp_cmd!$D:$D,"="&amp;$B37,cp_cmd!$I:$I,"="&amp;BE$1,cp_cmd!$J:$J,"=350g")</f>
        <v>0</v>
      </c>
      <c r="BF37" s="60" t="n">
        <f aca="false">SUMIFS(cp_cmd!$G:$G,cp_cmd!$D:$D,"="&amp;$B37,cp_cmd!$I:$I,"="&amp;BF$1,cp_cmd!$J:$J,"=350g")</f>
        <v>0</v>
      </c>
      <c r="BG37" s="42" t="n">
        <f aca="false">SUMIFS(cp_cmd!$G:$G,cp_cmd!$D:$D,"="&amp;$B37,cp_cmd!$I:$I,"="&amp;BG$1,cp_cmd!$J:$J,"=500g")</f>
        <v>0</v>
      </c>
      <c r="BH37" s="42" t="n">
        <f aca="false">SUMIFS(cp_cmd!$G:$G,cp_cmd!$D:$D,"="&amp;$B37,cp_cmd!$I:$I,"="&amp;BH$1,cp_cmd!$J:$J,"=500g")</f>
        <v>0</v>
      </c>
      <c r="BI37" s="60" t="n">
        <f aca="false">SUMIFS(cp_cmd!$G:$G,cp_cmd!$D:$D,"="&amp;$B37,cp_cmd!$I:$I,"="&amp;BI$1,cp_cmd!$J:$J,"=120g")</f>
        <v>0</v>
      </c>
      <c r="BJ37" s="60" t="n">
        <f aca="false">SUMIFS(cp_cmd!$G:$G,cp_cmd!$D:$D,"="&amp;$B37,cp_cmd!$I:$I,"="&amp;BJ$1,cp_cmd!$J:$J,"=120g")</f>
        <v>0</v>
      </c>
      <c r="BK37" s="60"/>
      <c r="BL37" s="42" t="n">
        <f aca="false">SUMIFS(cp_cmd!$G:$G,cp_cmd!$D:$D,"="&amp;$B37,cp_cmd!$I:$I,"="&amp;BL$1,cp_cmd!$J:$J,"=500g")</f>
        <v>0</v>
      </c>
      <c r="BM37" s="43" t="n">
        <f aca="false">SUM(D37:BL37)</f>
        <v>0</v>
      </c>
      <c r="BN37" s="50"/>
    </row>
    <row r="38" s="3" customFormat="true" ht="38.25" hidden="false" customHeight="true" outlineLevel="0" collapsed="false">
      <c r="A38" s="55"/>
      <c r="B38" s="64" t="s">
        <v>35</v>
      </c>
      <c r="C38" s="64"/>
      <c r="D38" s="65"/>
      <c r="E38" s="65"/>
      <c r="F38" s="65"/>
      <c r="G38" s="66"/>
      <c r="H38" s="66"/>
      <c r="I38" s="66"/>
      <c r="J38" s="66"/>
      <c r="K38" s="66"/>
      <c r="L38" s="66"/>
      <c r="M38" s="66"/>
      <c r="N38" s="66"/>
      <c r="O38" s="66"/>
      <c r="P38" s="66"/>
      <c r="Q38" s="61"/>
      <c r="R38" s="66"/>
      <c r="S38" s="66"/>
      <c r="T38" s="65"/>
      <c r="U38" s="61"/>
      <c r="V38" s="66"/>
      <c r="W38" s="66"/>
      <c r="X38" s="66"/>
      <c r="Y38" s="61"/>
      <c r="Z38" s="47"/>
      <c r="AA38" s="47"/>
      <c r="AB38" s="47"/>
      <c r="AC38" s="61"/>
      <c r="AD38" s="66"/>
      <c r="AE38" s="66"/>
      <c r="AF38" s="61"/>
      <c r="AG38" s="61"/>
      <c r="AH38" s="61"/>
      <c r="AI38" s="61"/>
      <c r="AJ38" s="66"/>
      <c r="AK38" s="66"/>
      <c r="AL38" s="67"/>
      <c r="AM38" s="47"/>
      <c r="AN38" s="61"/>
      <c r="AO38" s="61"/>
      <c r="AP38" s="61"/>
      <c r="AQ38" s="61"/>
      <c r="AR38" s="61"/>
      <c r="AS38" s="61"/>
      <c r="AT38" s="61"/>
      <c r="AU38" s="61"/>
      <c r="AV38" s="61"/>
      <c r="AW38" s="61"/>
      <c r="AX38" s="47"/>
      <c r="AY38" s="66"/>
      <c r="AZ38" s="66"/>
      <c r="BA38" s="67"/>
      <c r="BB38" s="47"/>
      <c r="BC38" s="68"/>
      <c r="BD38" s="47"/>
      <c r="BE38" s="47"/>
      <c r="BF38" s="47"/>
      <c r="BG38" s="47"/>
      <c r="BH38" s="47"/>
      <c r="BI38" s="47"/>
      <c r="BJ38" s="47"/>
      <c r="BK38" s="47"/>
      <c r="BL38" s="47"/>
      <c r="BM38" s="43" t="n">
        <f aca="false">SUM(D38:BL38)</f>
        <v>0</v>
      </c>
      <c r="BN38" s="50"/>
      <c r="BP38" s="4"/>
      <c r="BQ38" s="3" t="n">
        <f aca="false">SUMPRODUCT(D38:BJ38,D$46:BJ$46)*(1-BP38/100)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6" t="n">
        <f aca="false">SUMIFS(cp_cmd!$G:$G,cp_cmd!$D:$D,"="&amp;$B39,cp_cmd!$I:$I,"="&amp;J$1,cp_cmd!$J:$J,"=500g")</f>
        <v>0</v>
      </c>
      <c r="K39" s="66"/>
      <c r="L39" s="66" t="n">
        <f aca="false">SUMIFS(cp_cmd!$G:$G,cp_cmd!$D:$D,"="&amp;$B39,cp_cmd!$I:$I,"="&amp;L$1,cp_cmd!$J:$J,"=500g")</f>
        <v>0</v>
      </c>
      <c r="M39" s="66" t="n">
        <f aca="false">SUMIFS(cp_cmd!$G:$G,cp_cmd!$D:$D,"="&amp;$B39,cp_cmd!$I:$I,"="&amp;L$1,cp_cmd!$J:$J,"=1000g")</f>
        <v>0</v>
      </c>
      <c r="N39" s="66"/>
      <c r="O39" s="66" t="n">
        <f aca="false">SUMIFS(cp_cmd!$G:$G,cp_cmd!$D:$D,"="&amp;$B39,cp_cmd!$I:$I,"="&amp;O$1,cp_cmd!$J:$J,"=500g")</f>
        <v>0</v>
      </c>
      <c r="P39" s="66"/>
      <c r="Q39" s="61"/>
      <c r="R39" s="66" t="n">
        <f aca="false">SUMIFS(cp_cmd!$G:$G,cp_cmd!$D:$D,"="&amp;$B39,cp_cmd!$I:$I,"="&amp;R$1,cp_cmd!$J:$J,"=500g")</f>
        <v>0</v>
      </c>
      <c r="S39" s="66" t="n">
        <f aca="false">SUMIFS(cp_cmd!$G:$G,cp_cmd!$D:$D,"="&amp;$B39,cp_cmd!$I:$I,"="&amp;R$1,cp_cmd!$J:$J,"=1000g")</f>
        <v>0</v>
      </c>
      <c r="T39" s="65" t="n">
        <f aca="false">SUMIFS(cp_cmd!$G:$G,cp_cmd!$D:$D,"="&amp;$B39,cp_cmd!$I:$I,"="&amp;T$1,cp_cmd!$J:$J,"=500g")</f>
        <v>0</v>
      </c>
      <c r="U39" s="61"/>
      <c r="V39" s="66" t="n">
        <f aca="false">SUMIFS(cp_cmd!$G:$G,cp_cmd!$D:$D,"="&amp;$B39,cp_cmd!$I:$I,"="&amp;V$1,cp_cmd!$J:$J,"=500g")</f>
        <v>0</v>
      </c>
      <c r="W39" s="66" t="n">
        <f aca="false">SUMIFS(cp_cmd!$G:$G,cp_cmd!$D:$D,"="&amp;$B39,cp_cmd!$I:$I,"="&amp;V$1,cp_cmd!$J:$J,"=1000g")</f>
        <v>0</v>
      </c>
      <c r="X39" s="61"/>
      <c r="Y39" s="61"/>
      <c r="Z39" s="47" t="n">
        <f aca="false">SUMIFS(cp_cmd!$G:$G,cp_cmd!$D:$D,"="&amp;$B39,cp_cmd!$I:$I,"="&amp;Z$1,cp_cmd!$J:$J,"=500g")</f>
        <v>0</v>
      </c>
      <c r="AA39" s="47" t="n">
        <f aca="false">SUMIFS(cp_cmd!$G:$G,cp_cmd!$D:$D,"="&amp;$B39,cp_cmd!$I:$I,"="&amp;Z$1,cp_cmd!$J:$J,"=1000g")</f>
        <v>0</v>
      </c>
      <c r="AB39" s="47"/>
      <c r="AC39" s="61"/>
      <c r="AD39" s="66" t="n">
        <f aca="false">SUMIFS(cp_cmd!$G:$G,cp_cmd!$D:$D,"="&amp;$B39,cp_cmd!$I:$I,"="&amp;AD$1,cp_cmd!$J:$J,"=500g")</f>
        <v>0</v>
      </c>
      <c r="AE39" s="66" t="n">
        <f aca="false">SUMIFS(cp_cmd!$G:$G,cp_cmd!$D:$D,"="&amp;$B39,cp_cmd!$I:$I,"="&amp;AD$1,cp_cmd!$J:$J,"=1000g")</f>
        <v>0</v>
      </c>
      <c r="AF39" s="61"/>
      <c r="AG39" s="61"/>
      <c r="AH39" s="61"/>
      <c r="AI39" s="61"/>
      <c r="AJ39" s="66" t="n">
        <f aca="false">SUMIFS(cp_cmd!$G:$G,cp_cmd!$D:$D,"="&amp;$B39,cp_cmd!$I:$I,"="&amp;AJ$1,cp_cmd!$J:$J,"=500g")</f>
        <v>0</v>
      </c>
      <c r="AK39" s="66" t="n">
        <f aca="false">SUMIFS(cp_cmd!$G:$G,cp_cmd!$D:$D,"="&amp;$B39,cp_cmd!$I:$I,"="&amp;AJ$1,cp_cmd!$J:$J,"=1000g")</f>
        <v>0</v>
      </c>
      <c r="AL39" s="67"/>
      <c r="AM39" s="47" t="n">
        <f aca="false">SUMIFS(cp_cmd!$G:$G,cp_cmd!$D:$D,"="&amp;$B39,cp_cmd!$I:$I,"="&amp;AM$1,cp_cmd!$J:$J,"=500g")</f>
        <v>0</v>
      </c>
      <c r="AN39" s="61"/>
      <c r="AO39" s="61" t="n">
        <f aca="false">SUMIFS(cp_cmd!$G:$G,cp_cmd!$D:$D,"="&amp;$B39,cp_cmd!$I:$I,"="&amp;AO$1,cp_cmd!$J:$J,"=500g")</f>
        <v>0</v>
      </c>
      <c r="AP39" s="61"/>
      <c r="AQ39" s="61"/>
      <c r="AR39" s="61"/>
      <c r="AS39" s="61"/>
      <c r="AT39" s="61"/>
      <c r="AU39" s="61"/>
      <c r="AV39" s="61"/>
      <c r="AW39" s="61"/>
      <c r="AX39" s="61"/>
      <c r="AY39" s="66" t="n">
        <f aca="false">SUMIFS(cp_cmd!$G:$G,cp_cmd!$D:$D,"="&amp;$B39,cp_cmd!$I:$I,"="&amp;AY$1,cp_cmd!$J:$J,"=500g")</f>
        <v>0</v>
      </c>
      <c r="AZ39" s="66"/>
      <c r="BA39" s="67" t="n">
        <f aca="false">SUMIFS(cp_cmd!$G:$G,cp_cmd!$D:$D,"="&amp;$B39,cp_cmd!$I:$I,"="&amp;BA$1,cp_cmd!$J:$J,"=500g")</f>
        <v>0</v>
      </c>
      <c r="BB39" s="47"/>
      <c r="BC39" s="61"/>
      <c r="BD39" s="61"/>
      <c r="BE39" s="61"/>
      <c r="BF39" s="61"/>
      <c r="BG39" s="61"/>
      <c r="BH39" s="61"/>
      <c r="BI39" s="61"/>
      <c r="BJ39" s="61"/>
      <c r="BK39" s="61"/>
      <c r="BL39" s="61"/>
      <c r="BM39" s="66"/>
      <c r="BN39" s="70"/>
    </row>
    <row r="40" s="80" customFormat="true" ht="38.25" hidden="false" customHeight="true" outlineLevel="0" collapsed="false">
      <c r="A40" s="71"/>
      <c r="B40" s="72"/>
      <c r="C40" s="73"/>
      <c r="D40" s="74" t="s">
        <v>32</v>
      </c>
      <c r="E40" s="74" t="s">
        <v>33</v>
      </c>
      <c r="F40" s="74" t="s">
        <v>34</v>
      </c>
      <c r="G40" s="74" t="s">
        <v>32</v>
      </c>
      <c r="H40" s="74" t="s">
        <v>33</v>
      </c>
      <c r="I40" s="74" t="s">
        <v>32</v>
      </c>
      <c r="J40" s="74" t="s">
        <v>32</v>
      </c>
      <c r="K40" s="74" t="s">
        <v>32</v>
      </c>
      <c r="L40" s="74" t="s">
        <v>32</v>
      </c>
      <c r="M40" s="74" t="s">
        <v>33</v>
      </c>
      <c r="N40" s="74" t="s">
        <v>34</v>
      </c>
      <c r="O40" s="74" t="s">
        <v>36</v>
      </c>
      <c r="P40" s="74"/>
      <c r="Q40" s="75"/>
      <c r="R40" s="74" t="s">
        <v>32</v>
      </c>
      <c r="S40" s="74" t="s">
        <v>33</v>
      </c>
      <c r="T40" s="76" t="s">
        <v>36</v>
      </c>
      <c r="U40" s="75"/>
      <c r="V40" s="74" t="s">
        <v>32</v>
      </c>
      <c r="W40" s="74" t="s">
        <v>33</v>
      </c>
      <c r="X40" s="77" t="s">
        <v>34</v>
      </c>
      <c r="Y40" s="75"/>
      <c r="Z40" s="77" t="s">
        <v>32</v>
      </c>
      <c r="AA40" s="77" t="s">
        <v>33</v>
      </c>
      <c r="AB40" s="77" t="s">
        <v>34</v>
      </c>
      <c r="AC40" s="75"/>
      <c r="AD40" s="74" t="s">
        <v>32</v>
      </c>
      <c r="AE40" s="74" t="s">
        <v>33</v>
      </c>
      <c r="AF40" s="75"/>
      <c r="AG40" s="74"/>
      <c r="AH40" s="74"/>
      <c r="AI40" s="75"/>
      <c r="AJ40" s="74" t="s">
        <v>32</v>
      </c>
      <c r="AK40" s="74" t="s">
        <v>33</v>
      </c>
      <c r="AL40" s="75"/>
      <c r="AM40" s="77" t="s">
        <v>32</v>
      </c>
      <c r="AN40" s="75"/>
      <c r="AO40" s="75"/>
      <c r="AP40" s="75"/>
      <c r="AQ40" s="75"/>
      <c r="AR40" s="75"/>
      <c r="AS40" s="75"/>
      <c r="AT40" s="75"/>
      <c r="AU40" s="75"/>
      <c r="AV40" s="75"/>
      <c r="AW40" s="75"/>
      <c r="AX40" s="74" t="s">
        <v>32</v>
      </c>
      <c r="AY40" s="74" t="s">
        <v>32</v>
      </c>
      <c r="AZ40" s="74" t="s">
        <v>33</v>
      </c>
      <c r="BA40" s="78" t="s">
        <v>34</v>
      </c>
      <c r="BB40" s="77" t="s">
        <v>32</v>
      </c>
      <c r="BC40" s="76" t="s">
        <v>32</v>
      </c>
      <c r="BD40" s="74" t="s">
        <v>32</v>
      </c>
      <c r="BE40" s="74" t="s">
        <v>32</v>
      </c>
      <c r="BF40" s="74" t="s">
        <v>32</v>
      </c>
      <c r="BG40" s="74" t="s">
        <v>32</v>
      </c>
      <c r="BH40" s="74" t="s">
        <v>32</v>
      </c>
      <c r="BI40" s="74" t="s">
        <v>32</v>
      </c>
      <c r="BJ40" s="74" t="s">
        <v>32</v>
      </c>
      <c r="BK40" s="74" t="s">
        <v>32</v>
      </c>
      <c r="BL40" s="74" t="s">
        <v>32</v>
      </c>
      <c r="BM40" s="66" t="n">
        <f aca="false">SUM(D40:BK40)</f>
        <v>0</v>
      </c>
      <c r="BN40" s="79"/>
    </row>
    <row r="41" s="84" customFormat="true" ht="38.25" hidden="false" customHeight="true" outlineLevel="0" collapsed="false">
      <c r="A41" s="55"/>
      <c r="B41" s="64" t="s">
        <v>37</v>
      </c>
      <c r="C41" s="69"/>
      <c r="D41" s="60" t="n">
        <f aca="false">SUM(D3:D40)</f>
        <v>0</v>
      </c>
      <c r="E41" s="60"/>
      <c r="F41" s="60"/>
      <c r="G41" s="60" t="n">
        <f aca="false">SUM(G4:G40)</f>
        <v>0</v>
      </c>
      <c r="H41" s="60"/>
      <c r="I41" s="60" t="n">
        <f aca="false">SUM(I3:I40)</f>
        <v>0</v>
      </c>
      <c r="J41" s="60" t="n">
        <f aca="false">SUM(J3:J40)</f>
        <v>0</v>
      </c>
      <c r="K41" s="60" t="n">
        <f aca="false">SUM(K3:K40)</f>
        <v>0</v>
      </c>
      <c r="L41" s="60" t="n">
        <f aca="false">SUM(L3:L40)</f>
        <v>0</v>
      </c>
      <c r="M41" s="66"/>
      <c r="N41" s="66"/>
      <c r="O41" s="66" t="n">
        <f aca="false">SUM(O3:O40)</f>
        <v>0</v>
      </c>
      <c r="P41" s="66"/>
      <c r="Q41" s="81"/>
      <c r="R41" s="60" t="n">
        <f aca="false">SUM(R3:R40)</f>
        <v>0</v>
      </c>
      <c r="S41" s="66"/>
      <c r="T41" s="60" t="n">
        <f aca="false">SUM(T3:T40)</f>
        <v>0</v>
      </c>
      <c r="U41" s="81"/>
      <c r="V41" s="60" t="n">
        <f aca="false">SUM(V3:V40)</f>
        <v>0</v>
      </c>
      <c r="W41" s="60"/>
      <c r="X41" s="47"/>
      <c r="Y41" s="61"/>
      <c r="Z41" s="47" t="n">
        <f aca="false">SUM(Z3:Z40)</f>
        <v>0</v>
      </c>
      <c r="AA41" s="47"/>
      <c r="AB41" s="47"/>
      <c r="AC41" s="81"/>
      <c r="AD41" s="60" t="n">
        <f aca="false">SUM(AD3:AD40)</f>
        <v>0</v>
      </c>
      <c r="AE41" s="60"/>
      <c r="AF41" s="81"/>
      <c r="AG41" s="60"/>
      <c r="AH41" s="60"/>
      <c r="AI41" s="81"/>
      <c r="AJ41" s="60" t="n">
        <f aca="false">SUM(AJ3:AJ40)</f>
        <v>0</v>
      </c>
      <c r="AK41" s="60"/>
      <c r="AL41" s="61"/>
      <c r="AM41" s="47" t="n">
        <f aca="false">SUM(AM3:AM38)</f>
        <v>0</v>
      </c>
      <c r="AN41" s="61"/>
      <c r="AO41" s="61" t="n">
        <f aca="false">SUM(AO4:AO40)</f>
        <v>0</v>
      </c>
      <c r="AP41" s="61"/>
      <c r="AQ41" s="61"/>
      <c r="AR41" s="61"/>
      <c r="AS41" s="61"/>
      <c r="AT41" s="61"/>
      <c r="AU41" s="61"/>
      <c r="AV41" s="61"/>
      <c r="AW41" s="61"/>
      <c r="AX41" s="60" t="n">
        <f aca="false">SUM(AX3:AX40)</f>
        <v>0</v>
      </c>
      <c r="AY41" s="60" t="n">
        <f aca="false">SUM(AY3:AY38)</f>
        <v>0</v>
      </c>
      <c r="AZ41" s="60"/>
      <c r="BA41" s="63"/>
      <c r="BB41" s="47" t="n">
        <f aca="false">SUM(BB3:BB38)</f>
        <v>0</v>
      </c>
      <c r="BC41" s="59" t="n">
        <f aca="false">SUM(BC3:BC40)</f>
        <v>0</v>
      </c>
      <c r="BD41" s="60" t="n">
        <f aca="false">SUM(BD3:BD40)</f>
        <v>0</v>
      </c>
      <c r="BE41" s="60" t="n">
        <f aca="false">SUM(BE3:BE40)</f>
        <v>0</v>
      </c>
      <c r="BF41" s="60" t="n">
        <f aca="false">SUM(BF3:BF38)</f>
        <v>0</v>
      </c>
      <c r="BG41" s="60" t="n">
        <f aca="false">SUM(BG3:BG38)</f>
        <v>0</v>
      </c>
      <c r="BH41" s="60" t="n">
        <f aca="false">SUM(BH3:BH38)</f>
        <v>0</v>
      </c>
      <c r="BI41" s="60" t="n">
        <f aca="false">SUM(BI3:BI40)</f>
        <v>0</v>
      </c>
      <c r="BJ41" s="60" t="n">
        <f aca="false">SUM(BJ3:BJ40)</f>
        <v>0</v>
      </c>
      <c r="BK41" s="60" t="n">
        <f aca="false">SUM(BK3:BK38)</f>
        <v>0</v>
      </c>
      <c r="BL41" s="60" t="n">
        <f aca="false">SUM(BL3:BL38)</f>
        <v>0</v>
      </c>
      <c r="BM41" s="66" t="n">
        <f aca="false">SUM(D41:BL41)</f>
        <v>0</v>
      </c>
      <c r="BN41" s="82"/>
      <c r="BO41" s="83" t="n">
        <f aca="false">BM41+BM42</f>
        <v>0</v>
      </c>
      <c r="BP41" s="3"/>
    </row>
    <row r="42" s="3" customFormat="true" ht="38.25" hidden="false" customHeight="true" outlineLevel="0" collapsed="false">
      <c r="A42" s="55"/>
      <c r="B42" s="64" t="s">
        <v>38</v>
      </c>
      <c r="C42" s="69"/>
      <c r="D42" s="66"/>
      <c r="E42" s="66" t="n">
        <f aca="false">SUM(E3:E40)</f>
        <v>0</v>
      </c>
      <c r="F42" s="66" t="n">
        <f aca="false">SUM(F3:F40)</f>
        <v>0</v>
      </c>
      <c r="G42" s="66"/>
      <c r="H42" s="66" t="n">
        <f aca="false">SUM(H3:H40)</f>
        <v>0</v>
      </c>
      <c r="I42" s="66"/>
      <c r="J42" s="66"/>
      <c r="K42" s="66"/>
      <c r="L42" s="66"/>
      <c r="M42" s="66" t="n">
        <f aca="false">SUM(M3:M40)</f>
        <v>0</v>
      </c>
      <c r="N42" s="66" t="n">
        <f aca="false">SUM(N3:N40)</f>
        <v>0</v>
      </c>
      <c r="O42" s="66"/>
      <c r="P42" s="66"/>
      <c r="Q42" s="61"/>
      <c r="R42" s="66"/>
      <c r="S42" s="66" t="n">
        <f aca="false">SUM(S3:S40)</f>
        <v>0</v>
      </c>
      <c r="T42" s="66"/>
      <c r="U42" s="61"/>
      <c r="V42" s="66"/>
      <c r="W42" s="66" t="n">
        <f aca="false">SUM(W3:W40)</f>
        <v>0</v>
      </c>
      <c r="X42" s="66" t="n">
        <f aca="false">SUM(X3:X40)</f>
        <v>0</v>
      </c>
      <c r="Y42" s="61"/>
      <c r="Z42" s="47"/>
      <c r="AA42" s="47" t="n">
        <f aca="false">SUM(AA3:AA40)</f>
        <v>0</v>
      </c>
      <c r="AB42" s="47" t="n">
        <f aca="false">SUM(AB3:AB38)</f>
        <v>0</v>
      </c>
      <c r="AC42" s="61"/>
      <c r="AD42" s="66"/>
      <c r="AE42" s="66" t="n">
        <f aca="false">SUM(AE3:AE40)</f>
        <v>0</v>
      </c>
      <c r="AF42" s="61"/>
      <c r="AG42" s="66"/>
      <c r="AH42" s="66"/>
      <c r="AI42" s="61"/>
      <c r="AJ42" s="60"/>
      <c r="AK42" s="66" t="n">
        <f aca="false">SUM(AK3:AK40)</f>
        <v>0</v>
      </c>
      <c r="AL42" s="61"/>
      <c r="AM42" s="47"/>
      <c r="AN42" s="61"/>
      <c r="AO42" s="61"/>
      <c r="AP42" s="61"/>
      <c r="AQ42" s="61"/>
      <c r="AR42" s="61"/>
      <c r="AS42" s="61"/>
      <c r="AT42" s="61"/>
      <c r="AU42" s="61"/>
      <c r="AV42" s="61"/>
      <c r="AW42" s="61"/>
      <c r="AX42" s="60"/>
      <c r="AY42" s="66"/>
      <c r="AZ42" s="66" t="n">
        <f aca="false">SUM(AZ3:AZ40)</f>
        <v>0</v>
      </c>
      <c r="BA42" s="63" t="n">
        <f aca="false">SUM(BA3:BA38)</f>
        <v>0</v>
      </c>
      <c r="BB42" s="47"/>
      <c r="BC42" s="59"/>
      <c r="BD42" s="60"/>
      <c r="BE42" s="60"/>
      <c r="BF42" s="60"/>
      <c r="BG42" s="60"/>
      <c r="BH42" s="60"/>
      <c r="BI42" s="60"/>
      <c r="BJ42" s="60"/>
      <c r="BK42" s="60"/>
      <c r="BL42" s="60"/>
      <c r="BM42" s="66" t="n">
        <f aca="false">SUM(D42:BL42)</f>
        <v>0</v>
      </c>
      <c r="BN42" s="82"/>
      <c r="BO42" s="3" t="n">
        <f aca="false">SUM(BM3:BM38)</f>
        <v>0</v>
      </c>
    </row>
    <row r="43" s="3" customFormat="true" ht="86.25" hidden="false" customHeight="true" outlineLevel="0" collapsed="false">
      <c r="A43" s="1"/>
      <c r="B43" s="2"/>
      <c r="C43" s="85"/>
      <c r="D43" s="7" t="s">
        <v>0</v>
      </c>
      <c r="E43" s="7"/>
      <c r="F43" s="7"/>
      <c r="G43" s="8" t="s">
        <v>1</v>
      </c>
      <c r="H43" s="7" t="s">
        <v>2</v>
      </c>
      <c r="I43" s="7" t="s">
        <v>3</v>
      </c>
      <c r="J43" s="7" t="s">
        <v>4</v>
      </c>
      <c r="K43" s="7" t="s">
        <v>5</v>
      </c>
      <c r="L43" s="7" t="s">
        <v>6</v>
      </c>
      <c r="M43" s="7"/>
      <c r="N43" s="7"/>
      <c r="O43" s="9" t="s">
        <v>7</v>
      </c>
      <c r="P43" s="10"/>
      <c r="R43" s="7" t="s">
        <v>8</v>
      </c>
      <c r="S43" s="7"/>
      <c r="T43" s="7" t="s">
        <v>9</v>
      </c>
      <c r="V43" s="7" t="s">
        <v>10</v>
      </c>
      <c r="W43" s="7"/>
      <c r="X43" s="7"/>
      <c r="Z43" s="11" t="s">
        <v>11</v>
      </c>
      <c r="AA43" s="11"/>
      <c r="AB43" s="11"/>
      <c r="AD43" s="7" t="s">
        <v>12</v>
      </c>
      <c r="AE43" s="7"/>
      <c r="AG43" s="12"/>
      <c r="AH43" s="12"/>
      <c r="AJ43" s="7" t="s">
        <v>13</v>
      </c>
      <c r="AK43" s="7"/>
      <c r="AL43" s="13"/>
      <c r="AM43" s="11" t="str">
        <f aca="false">AM1</f>
        <v>Pain à l'ail</v>
      </c>
      <c r="AO43" s="17" t="str">
        <f aca="false">AO1</f>
        <v>Punchy</v>
      </c>
      <c r="AQ43" s="15"/>
      <c r="AS43" s="16"/>
      <c r="AT43" s="16"/>
      <c r="AU43" s="17"/>
      <c r="AV43" s="17"/>
      <c r="AW43" s="17"/>
      <c r="AX43" s="18" t="s">
        <v>16</v>
      </c>
      <c r="AY43" s="19" t="s">
        <v>17</v>
      </c>
      <c r="AZ43" s="19"/>
      <c r="BA43" s="19" t="s">
        <v>17</v>
      </c>
      <c r="BB43" s="11" t="s">
        <v>18</v>
      </c>
      <c r="BC43" s="20" t="s">
        <v>19</v>
      </c>
      <c r="BD43" s="21" t="s">
        <v>20</v>
      </c>
      <c r="BE43" s="22" t="s">
        <v>39</v>
      </c>
      <c r="BF43" s="22" t="s">
        <v>22</v>
      </c>
      <c r="BG43" s="22" t="s">
        <v>40</v>
      </c>
      <c r="BH43" s="22" t="s">
        <v>41</v>
      </c>
      <c r="BI43" s="25" t="s">
        <v>25</v>
      </c>
      <c r="BJ43" s="26" t="s">
        <v>26</v>
      </c>
      <c r="BK43" s="26" t="s">
        <v>27</v>
      </c>
      <c r="BL43" s="27" t="s">
        <v>28</v>
      </c>
      <c r="BN43" s="86"/>
      <c r="BO43" s="87" t="n">
        <f aca="false">quantite_matiere!B54</f>
        <v>0</v>
      </c>
      <c r="BP43" s="3" t="s">
        <v>42</v>
      </c>
      <c r="BQ43" s="88" t="n">
        <f aca="false">SUM(BQ4:BQ38)</f>
        <v>0</v>
      </c>
      <c r="BR43" s="89" t="n">
        <f aca="false">SUM(BQ4:BQ38)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W44" s="86"/>
      <c r="Z44" s="90"/>
      <c r="AA44" s="90"/>
      <c r="AB44" s="90"/>
      <c r="AC44" s="86"/>
      <c r="AD44" s="86"/>
      <c r="AE44" s="86"/>
      <c r="AF44" s="86"/>
      <c r="AG44" s="86"/>
      <c r="AH44" s="86"/>
      <c r="AI44" s="86"/>
      <c r="AJ44" s="86"/>
      <c r="AK44" s="86"/>
      <c r="AL44" s="86"/>
      <c r="AP44" s="86"/>
      <c r="AY44" s="91"/>
      <c r="AZ44" s="91"/>
      <c r="BA44" s="91"/>
      <c r="BE44" s="86"/>
      <c r="BF44" s="86"/>
      <c r="BG44" s="86"/>
      <c r="BH44" s="86"/>
      <c r="BI44" s="86"/>
      <c r="BJ44" s="86"/>
      <c r="BM44" s="86"/>
      <c r="BN44" s="86"/>
    </row>
    <row r="45" s="3" customFormat="true" ht="47.25" hidden="false" customHeight="true" outlineLevel="0" collapsed="false">
      <c r="A45" s="1"/>
      <c r="B45" s="2"/>
      <c r="C45" s="2"/>
      <c r="AY45" s="92"/>
      <c r="AZ45" s="92"/>
      <c r="BA45" s="92"/>
    </row>
    <row r="46" s="3" customFormat="true" ht="27.75" hidden="false" customHeight="true" outlineLevel="0" collapsed="false">
      <c r="A46" s="1"/>
      <c r="B46" s="2" t="s">
        <v>43</v>
      </c>
      <c r="C46" s="2"/>
      <c r="D46" s="93" t="n">
        <v>3.6</v>
      </c>
      <c r="E46" s="93" t="n">
        <v>7</v>
      </c>
      <c r="F46" s="93" t="n">
        <v>20.7</v>
      </c>
      <c r="G46" s="93"/>
      <c r="H46" s="93" t="n">
        <v>7</v>
      </c>
      <c r="I46" s="93" t="n">
        <v>5</v>
      </c>
      <c r="J46" s="93" t="n">
        <v>2</v>
      </c>
      <c r="K46" s="93" t="n">
        <v>2</v>
      </c>
      <c r="L46" s="93" t="n">
        <v>3.8</v>
      </c>
      <c r="M46" s="93" t="n">
        <v>7.4</v>
      </c>
      <c r="N46" s="93" t="n">
        <v>21.9</v>
      </c>
      <c r="O46" s="93" t="n">
        <v>5.8</v>
      </c>
      <c r="R46" s="93" t="n">
        <v>4.1</v>
      </c>
      <c r="S46" s="93" t="n">
        <v>8</v>
      </c>
      <c r="T46" s="93" t="n">
        <v>5.1</v>
      </c>
      <c r="V46" s="93" t="n">
        <v>6</v>
      </c>
      <c r="W46" s="93" t="n">
        <v>11.8</v>
      </c>
      <c r="X46" s="93" t="n">
        <v>23.4</v>
      </c>
      <c r="Z46" s="93" t="n">
        <v>4.9</v>
      </c>
      <c r="AA46" s="93" t="n">
        <v>9.6</v>
      </c>
      <c r="AB46" s="93" t="n">
        <v>28.5</v>
      </c>
      <c r="AD46" s="93" t="n">
        <v>5.9</v>
      </c>
      <c r="AE46" s="93" t="n">
        <v>11.6</v>
      </c>
      <c r="AJ46" s="93" t="n">
        <v>5.9</v>
      </c>
      <c r="AK46" s="93" t="n">
        <v>11.6</v>
      </c>
      <c r="AM46" s="93" t="n">
        <v>5.6</v>
      </c>
      <c r="AO46" s="93" t="n">
        <v>5.6</v>
      </c>
      <c r="AQ46" s="93"/>
      <c r="AV46" s="93"/>
      <c r="AX46" s="3" t="n">
        <v>5.9</v>
      </c>
      <c r="AY46" s="93" t="n">
        <v>5.2</v>
      </c>
      <c r="AZ46" s="93" t="n">
        <v>10.2</v>
      </c>
      <c r="BA46" s="3" t="n">
        <v>20.2</v>
      </c>
      <c r="BB46" s="3" t="n">
        <v>7.9</v>
      </c>
      <c r="BC46" s="93" t="n">
        <v>7.9</v>
      </c>
      <c r="BD46" s="93"/>
      <c r="BE46" s="3" t="n">
        <v>3.9</v>
      </c>
      <c r="BF46" s="3" t="n">
        <v>4.8</v>
      </c>
      <c r="BG46" s="3" t="n">
        <v>7.9</v>
      </c>
      <c r="BH46" s="3" t="n">
        <v>6.9</v>
      </c>
      <c r="BI46" s="3" t="n">
        <v>1.7</v>
      </c>
      <c r="BJ46" s="3" t="n">
        <v>1.7</v>
      </c>
      <c r="BK46" s="93" t="n">
        <v>2.7</v>
      </c>
      <c r="BL46" s="93"/>
    </row>
    <row r="47" s="3" customFormat="true" ht="27.75" hidden="false" customHeight="true" outlineLevel="0" collapsed="false">
      <c r="A47" s="1"/>
      <c r="B47" s="2"/>
      <c r="C47" s="2"/>
      <c r="AY47" s="1"/>
      <c r="AZ47" s="1"/>
      <c r="BA47" s="1"/>
    </row>
    <row r="48" s="3" customFormat="true" ht="27.75" hidden="false" customHeight="true" outlineLevel="0" collapsed="false">
      <c r="A48" s="1"/>
      <c r="B48" s="2"/>
      <c r="C48" s="2"/>
      <c r="AY48" s="1"/>
      <c r="AZ48" s="1"/>
      <c r="BA48" s="1"/>
    </row>
    <row r="49" s="3" customFormat="true" ht="27.75" hidden="false" customHeight="true" outlineLevel="0" collapsed="false">
      <c r="A49" s="1"/>
      <c r="B49" s="2"/>
      <c r="C49" s="2"/>
      <c r="AY49" s="1"/>
      <c r="AZ49" s="1"/>
      <c r="BA49" s="1"/>
      <c r="BO49" s="3" t="n">
        <v>21</v>
      </c>
    </row>
    <row r="50" s="3" customFormat="true" ht="27.75" hidden="false" customHeight="true" outlineLevel="0" collapsed="false">
      <c r="A50" s="1"/>
      <c r="B50" s="2"/>
      <c r="C50" s="2"/>
      <c r="AY50" s="1"/>
      <c r="AZ50" s="1"/>
      <c r="BA50" s="1"/>
      <c r="BO50" s="3" t="n">
        <v>11.2</v>
      </c>
    </row>
    <row r="51" s="3" customFormat="true" ht="27.75" hidden="false" customHeight="true" outlineLevel="0" collapsed="false">
      <c r="A51" s="1"/>
      <c r="B51" s="2"/>
      <c r="C51" s="2"/>
      <c r="AY51" s="1"/>
      <c r="AZ51" s="1"/>
      <c r="BA51" s="1"/>
      <c r="BO51" s="3" t="n">
        <v>24</v>
      </c>
    </row>
    <row r="52" s="3" customFormat="true" ht="27.75" hidden="false" customHeight="true" outlineLevel="0" collapsed="false">
      <c r="A52" s="1"/>
      <c r="B52" s="2"/>
      <c r="C52" s="2"/>
      <c r="AY52" s="1"/>
      <c r="AZ52" s="1"/>
      <c r="BA52" s="1"/>
      <c r="BO52" s="3" t="n">
        <v>12.9</v>
      </c>
    </row>
    <row r="53" customFormat="false" ht="17.25" hidden="false" customHeight="true" outlineLevel="0" collapsed="false">
      <c r="AY53" s="1"/>
      <c r="AZ53" s="1"/>
      <c r="BA53" s="1"/>
    </row>
    <row r="54" customFormat="false" ht="17.25" hidden="false" customHeight="true" outlineLevel="0" collapsed="false">
      <c r="AY54" s="1"/>
      <c r="AZ54" s="1"/>
      <c r="BA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0">
    <mergeCell ref="D1:F1"/>
    <mergeCell ref="L1:N1"/>
    <mergeCell ref="R1:S1"/>
    <mergeCell ref="V1:X1"/>
    <mergeCell ref="Z1:AB1"/>
    <mergeCell ref="AD1:AE1"/>
    <mergeCell ref="AG1:AH1"/>
    <mergeCell ref="AJ1:AK1"/>
    <mergeCell ref="AS1:AT1"/>
    <mergeCell ref="AY1:BA1"/>
    <mergeCell ref="D43:F43"/>
    <mergeCell ref="L43:N43"/>
    <mergeCell ref="R43:S43"/>
    <mergeCell ref="V43:X43"/>
    <mergeCell ref="Z43:AB43"/>
    <mergeCell ref="AD43:AE43"/>
    <mergeCell ref="AG43:AH43"/>
    <mergeCell ref="AJ43:AK43"/>
    <mergeCell ref="AS43:AT43"/>
    <mergeCell ref="AY43:BA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customHeight="false" zeroHeight="false" outlineLevelRow="0" outlineLevelCol="0"/>
  <cols>
    <col collapsed="false" customWidth="true" hidden="false" outlineLevel="0" max="2" min="1" style="95" width="10.5"/>
    <col collapsed="false" customWidth="true" hidden="false" outlineLevel="0" max="3" min="3" style="95" width="19.83"/>
    <col collapsed="false" customWidth="true" hidden="false" outlineLevel="0" max="4" min="4" style="95" width="89.67"/>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c r="B1" s="95" t="s">
        <v>367</v>
      </c>
      <c r="D1" s="95" t="s">
        <v>368</v>
      </c>
    </row>
    <row r="2" customFormat="false" ht="13.5" hidden="false" customHeight="true" outlineLevel="0" collapsed="false"/>
    <row r="3" customFormat="false" ht="17.25" hidden="false" customHeight="true" outlineLevel="0" collapsed="false">
      <c r="B3" s="601" t="s">
        <v>369</v>
      </c>
      <c r="C3" s="601" t="s">
        <v>351</v>
      </c>
      <c r="D3" s="601" t="s">
        <v>370</v>
      </c>
    </row>
    <row r="4" customFormat="false" ht="13.5" hidden="false" customHeight="true" outlineLevel="0" collapsed="false">
      <c r="B4" s="602" t="n">
        <v>43900</v>
      </c>
      <c r="C4" s="602"/>
      <c r="D4" s="118" t="s">
        <v>371</v>
      </c>
    </row>
    <row r="5" customFormat="false" ht="13.5" hidden="false" customHeight="true" outlineLevel="0" collapsed="false">
      <c r="B5" s="602" t="n">
        <v>43902</v>
      </c>
      <c r="C5" s="602"/>
      <c r="D5" s="118" t="s">
        <v>372</v>
      </c>
    </row>
    <row r="6" customFormat="false" ht="128.25" hidden="false" customHeight="true" outlineLevel="0" collapsed="false">
      <c r="B6" s="479" t="n">
        <v>43903</v>
      </c>
      <c r="C6" s="479"/>
      <c r="D6" s="599" t="s">
        <v>373</v>
      </c>
    </row>
    <row r="7" customFormat="false" ht="216.75" hidden="false" customHeight="true" outlineLevel="0" collapsed="false">
      <c r="B7" s="479" t="n">
        <v>43904</v>
      </c>
      <c r="C7" s="479"/>
      <c r="D7" s="599" t="s">
        <v>374</v>
      </c>
    </row>
    <row r="8" customFormat="false" ht="64.5" hidden="false" customHeight="true" outlineLevel="0" collapsed="false">
      <c r="B8" s="479" t="n">
        <v>43905</v>
      </c>
      <c r="C8" s="479"/>
      <c r="D8" s="599" t="s">
        <v>375</v>
      </c>
    </row>
    <row r="9" customFormat="false" ht="51.75" hidden="false" customHeight="true" outlineLevel="0" collapsed="false">
      <c r="B9" s="603" t="n">
        <v>43906</v>
      </c>
      <c r="C9" s="603"/>
      <c r="D9" s="604" t="s">
        <v>376</v>
      </c>
    </row>
    <row r="10" customFormat="false" ht="13.5" hidden="false" customHeight="true" outlineLevel="0" collapsed="false">
      <c r="B10" s="605" t="n">
        <v>44141</v>
      </c>
      <c r="C10" s="606" t="s">
        <v>354</v>
      </c>
      <c r="D10" s="320" t="s">
        <v>377</v>
      </c>
    </row>
    <row r="11" customFormat="false" ht="13.5" hidden="false" customHeight="true" outlineLevel="0" collapsed="false">
      <c r="B11" s="605"/>
      <c r="C11" s="607" t="s">
        <v>354</v>
      </c>
      <c r="D11" s="607" t="s">
        <v>378</v>
      </c>
    </row>
    <row r="12" customFormat="false" ht="13.5" hidden="false" customHeight="true" outlineLevel="0" collapsed="false">
      <c r="B12" s="605"/>
      <c r="C12" s="607" t="s">
        <v>379</v>
      </c>
      <c r="D12" s="607" t="s">
        <v>380</v>
      </c>
      <c r="E12" s="95" t="s">
        <v>381</v>
      </c>
    </row>
    <row r="13" customFormat="false" ht="13.5" hidden="false" customHeight="true" outlineLevel="0" collapsed="false">
      <c r="B13" s="605"/>
      <c r="C13" s="607" t="s">
        <v>382</v>
      </c>
      <c r="D13" s="607" t="s">
        <v>383</v>
      </c>
      <c r="E13" s="95" t="s">
        <v>384</v>
      </c>
    </row>
    <row r="14" customFormat="false" ht="13.5" hidden="false" customHeight="true" outlineLevel="0" collapsed="false">
      <c r="B14" s="605"/>
      <c r="C14" s="607" t="s">
        <v>50</v>
      </c>
      <c r="D14" s="607" t="s">
        <v>385</v>
      </c>
    </row>
    <row r="15" customFormat="false" ht="13.5" hidden="false" customHeight="true" outlineLevel="0" collapsed="false">
      <c r="B15" s="605"/>
      <c r="C15" s="607" t="s">
        <v>50</v>
      </c>
      <c r="D15" s="607" t="s">
        <v>386</v>
      </c>
      <c r="E15" s="95" t="s">
        <v>387</v>
      </c>
    </row>
    <row r="16" customFormat="false" ht="13.5" hidden="false" customHeight="true" outlineLevel="0" collapsed="false">
      <c r="B16" s="605"/>
      <c r="C16" s="607" t="s">
        <v>50</v>
      </c>
      <c r="D16" s="607" t="s">
        <v>388</v>
      </c>
    </row>
    <row r="17" customFormat="false" ht="13.5" hidden="false" customHeight="true" outlineLevel="0" collapsed="false">
      <c r="B17" s="605"/>
      <c r="C17" s="607" t="s">
        <v>389</v>
      </c>
      <c r="D17" s="607" t="s">
        <v>390</v>
      </c>
      <c r="E17" s="95" t="s">
        <v>391</v>
      </c>
    </row>
    <row r="18" customFormat="false" ht="13.5" hidden="false" customHeight="true" outlineLevel="0" collapsed="false">
      <c r="B18" s="605"/>
      <c r="C18" s="607" t="s">
        <v>392</v>
      </c>
      <c r="D18" s="607" t="s">
        <v>393</v>
      </c>
    </row>
    <row r="19" customFormat="false" ht="13.5" hidden="false" customHeight="true" outlineLevel="0" collapsed="false">
      <c r="B19" s="605"/>
      <c r="C19" s="607" t="s">
        <v>392</v>
      </c>
      <c r="D19" s="607" t="s">
        <v>386</v>
      </c>
    </row>
    <row r="20" customFormat="false" ht="13.5" hidden="false" customHeight="true" outlineLevel="0" collapsed="false">
      <c r="B20" s="605"/>
      <c r="C20" s="607" t="s">
        <v>394</v>
      </c>
      <c r="D20" s="607" t="s">
        <v>395</v>
      </c>
    </row>
    <row r="21" customFormat="false" ht="13.5" hidden="false" customHeight="true" outlineLevel="0" collapsed="false">
      <c r="B21" s="605"/>
      <c r="C21" s="607" t="s">
        <v>360</v>
      </c>
      <c r="D21" s="607" t="s">
        <v>396</v>
      </c>
    </row>
    <row r="22" customFormat="false" ht="13.5" hidden="false" customHeight="true" outlineLevel="0" collapsed="false">
      <c r="B22" s="605"/>
      <c r="C22" s="607" t="s">
        <v>358</v>
      </c>
      <c r="D22" s="607" t="s">
        <v>397</v>
      </c>
      <c r="E22" s="95" t="s">
        <v>398</v>
      </c>
    </row>
    <row r="23" customFormat="false" ht="13.5" hidden="false" customHeight="true" outlineLevel="0" collapsed="false">
      <c r="B23" s="605"/>
      <c r="C23" s="607" t="s">
        <v>358</v>
      </c>
      <c r="D23" s="607" t="s">
        <v>399</v>
      </c>
    </row>
    <row r="24" customFormat="false" ht="13.5" hidden="false" customHeight="true" outlineLevel="0" collapsed="false">
      <c r="B24" s="605"/>
      <c r="C24" s="607" t="s">
        <v>358</v>
      </c>
      <c r="D24" s="607" t="s">
        <v>400</v>
      </c>
    </row>
    <row r="25" customFormat="false" ht="13.5" hidden="false" customHeight="true" outlineLevel="0" collapsed="false">
      <c r="B25" s="605"/>
      <c r="C25" s="607" t="s">
        <v>358</v>
      </c>
      <c r="D25" s="607" t="s">
        <v>401</v>
      </c>
    </row>
    <row r="26" customFormat="false" ht="13.5" hidden="false" customHeight="true" outlineLevel="0" collapsed="false">
      <c r="B26" s="605"/>
      <c r="C26" s="607" t="s">
        <v>394</v>
      </c>
      <c r="D26" s="607" t="s">
        <v>402</v>
      </c>
    </row>
    <row r="27" customFormat="false" ht="13.5" hidden="false" customHeight="true" outlineLevel="0" collapsed="false">
      <c r="B27" s="605"/>
      <c r="C27" s="607" t="s">
        <v>394</v>
      </c>
      <c r="D27" s="607" t="s">
        <v>403</v>
      </c>
    </row>
    <row r="28" customFormat="false" ht="13.5" hidden="false" customHeight="true" outlineLevel="0" collapsed="false">
      <c r="B28" s="605"/>
      <c r="C28" s="607" t="s">
        <v>394</v>
      </c>
      <c r="D28" s="607" t="s">
        <v>404</v>
      </c>
    </row>
    <row r="29" customFormat="false" ht="13.5" hidden="false" customHeight="true" outlineLevel="0" collapsed="false">
      <c r="B29" s="605"/>
      <c r="C29" s="607"/>
      <c r="D29" s="607"/>
    </row>
    <row r="30" customFormat="false" ht="13.5" hidden="false" customHeight="true" outlineLevel="0" collapsed="false">
      <c r="B30" s="605" t="n">
        <v>44145</v>
      </c>
      <c r="C30" s="320" t="s">
        <v>405</v>
      </c>
      <c r="D30" s="320" t="s">
        <v>406</v>
      </c>
    </row>
    <row r="31" customFormat="false" ht="13.5" hidden="false" customHeight="true" outlineLevel="0" collapsed="false">
      <c r="B31" s="605"/>
      <c r="C31" s="607" t="s">
        <v>50</v>
      </c>
      <c r="D31" s="607" t="s">
        <v>407</v>
      </c>
    </row>
    <row r="32" customFormat="false" ht="13.5" hidden="false" customHeight="true" outlineLevel="0" collapsed="false">
      <c r="B32" s="605"/>
      <c r="C32" s="607" t="s">
        <v>50</v>
      </c>
      <c r="D32" s="607" t="s">
        <v>408</v>
      </c>
    </row>
    <row r="33" customFormat="false" ht="13.5" hidden="false" customHeight="true" outlineLevel="0" collapsed="false">
      <c r="B33" s="605"/>
      <c r="C33" s="608" t="s">
        <v>50</v>
      </c>
      <c r="D33" s="608" t="s">
        <v>409</v>
      </c>
    </row>
    <row r="34" customFormat="false" ht="13.5" hidden="false" customHeight="true" outlineLevel="0" collapsed="false">
      <c r="B34" s="609" t="n">
        <v>44151</v>
      </c>
      <c r="C34" s="607" t="s">
        <v>410</v>
      </c>
      <c r="D34" s="607" t="s">
        <v>411</v>
      </c>
    </row>
    <row r="35" customFormat="false" ht="13.5" hidden="false" customHeight="true" outlineLevel="0" collapsed="false">
      <c r="B35" s="605" t="n">
        <v>44152</v>
      </c>
      <c r="C35" s="320" t="s">
        <v>358</v>
      </c>
      <c r="D35" s="320" t="s">
        <v>412</v>
      </c>
    </row>
    <row r="36" customFormat="false" ht="13.5" hidden="false" customHeight="true" outlineLevel="0" collapsed="false">
      <c r="B36" s="605"/>
      <c r="C36" s="607" t="s">
        <v>50</v>
      </c>
      <c r="D36" s="607" t="s">
        <v>413</v>
      </c>
    </row>
    <row r="37" customFormat="false" ht="13.5" hidden="false" customHeight="true" outlineLevel="0" collapsed="false">
      <c r="B37" s="605" t="n">
        <v>44153</v>
      </c>
      <c r="C37" s="320" t="s">
        <v>50</v>
      </c>
      <c r="D37" s="320" t="s">
        <v>414</v>
      </c>
    </row>
    <row r="38" customFormat="false" ht="13.5" hidden="false" customHeight="true" outlineLevel="0" collapsed="false">
      <c r="B38" s="605"/>
      <c r="C38" s="607" t="s">
        <v>50</v>
      </c>
      <c r="D38" s="607" t="s">
        <v>415</v>
      </c>
    </row>
    <row r="39" customFormat="false" ht="13.5" hidden="false" customHeight="true" outlineLevel="0" collapsed="false">
      <c r="B39" s="605" t="n">
        <v>44161</v>
      </c>
      <c r="C39" s="320" t="s">
        <v>50</v>
      </c>
      <c r="D39" s="320" t="s">
        <v>416</v>
      </c>
    </row>
    <row r="40" customFormat="false" ht="13.5" hidden="false" customHeight="true" outlineLevel="0" collapsed="false">
      <c r="B40" s="605"/>
      <c r="C40" s="607" t="s">
        <v>405</v>
      </c>
      <c r="D40" s="607" t="s">
        <v>417</v>
      </c>
    </row>
    <row r="41" customFormat="false" ht="13.5" hidden="false" customHeight="true" outlineLevel="0" collapsed="false">
      <c r="B41" s="605"/>
      <c r="C41" s="607" t="s">
        <v>358</v>
      </c>
      <c r="D41" s="607" t="s">
        <v>418</v>
      </c>
    </row>
    <row r="42" customFormat="false" ht="13.5" hidden="false" customHeight="true" outlineLevel="0" collapsed="false">
      <c r="B42" s="605"/>
      <c r="C42" s="607" t="s">
        <v>50</v>
      </c>
      <c r="D42" s="607" t="s">
        <v>419</v>
      </c>
    </row>
    <row r="43" customFormat="false" ht="13.5" hidden="false" customHeight="true" outlineLevel="0" collapsed="false">
      <c r="B43" s="605"/>
      <c r="C43" s="607" t="s">
        <v>420</v>
      </c>
      <c r="D43" s="607" t="s">
        <v>421</v>
      </c>
    </row>
    <row r="44" customFormat="false" ht="13.5" hidden="false" customHeight="true" outlineLevel="0" collapsed="false">
      <c r="B44" s="605"/>
      <c r="C44" s="608" t="s">
        <v>394</v>
      </c>
      <c r="D44" s="608" t="s">
        <v>422</v>
      </c>
    </row>
    <row r="45" customFormat="false" ht="13.5" hidden="false" customHeight="true" outlineLevel="0" collapsed="false">
      <c r="B45" s="610" t="n">
        <v>44175</v>
      </c>
      <c r="C45" s="320" t="s">
        <v>50</v>
      </c>
      <c r="D45" s="320" t="s">
        <v>423</v>
      </c>
    </row>
    <row r="46" customFormat="false" ht="13.5" hidden="false" customHeight="true" outlineLevel="0" collapsed="false">
      <c r="B46" s="610"/>
      <c r="C46" s="607" t="s">
        <v>424</v>
      </c>
      <c r="D46" s="607" t="s">
        <v>425</v>
      </c>
    </row>
    <row r="47" customFormat="false" ht="13.5" hidden="false" customHeight="true" outlineLevel="0" collapsed="false">
      <c r="B47" s="605" t="n">
        <v>44187</v>
      </c>
      <c r="C47" s="320" t="s">
        <v>50</v>
      </c>
      <c r="D47" s="320" t="s">
        <v>426</v>
      </c>
    </row>
    <row r="48" customFormat="false" ht="13.5" hidden="false" customHeight="true" outlineLevel="0" collapsed="false">
      <c r="B48" s="605"/>
      <c r="C48" s="608" t="s">
        <v>427</v>
      </c>
      <c r="D48" s="608" t="s">
        <v>428</v>
      </c>
    </row>
    <row r="49" customFormat="false" ht="13.5" hidden="false" customHeight="true" outlineLevel="0" collapsed="false">
      <c r="B49" s="611" t="n">
        <v>44862</v>
      </c>
      <c r="C49" s="320"/>
      <c r="D49" s="320" t="s">
        <v>429</v>
      </c>
    </row>
    <row r="50" customFormat="false" ht="13.5" hidden="false" customHeight="true" outlineLevel="0" collapsed="false">
      <c r="B50" s="612"/>
      <c r="C50" s="608" t="s">
        <v>430</v>
      </c>
      <c r="D50" s="608" t="s">
        <v>431</v>
      </c>
    </row>
    <row r="51" customFormat="false" ht="13.5" hidden="false" customHeight="true" outlineLevel="0" collapsed="false">
      <c r="B51" s="611" t="n">
        <v>45218</v>
      </c>
      <c r="C51" s="320" t="s">
        <v>50</v>
      </c>
      <c r="D51" s="320" t="s">
        <v>432</v>
      </c>
    </row>
    <row r="52" customFormat="false" ht="13.5" hidden="false" customHeight="true" outlineLevel="0" collapsed="false">
      <c r="B52" s="613"/>
      <c r="C52" s="607" t="s">
        <v>354</v>
      </c>
      <c r="D52" s="607" t="s">
        <v>433</v>
      </c>
    </row>
    <row r="53" customFormat="false" ht="13.5" hidden="false" customHeight="true" outlineLevel="0" collapsed="false">
      <c r="B53" s="613"/>
      <c r="C53" s="607"/>
      <c r="D53" s="607" t="s">
        <v>434</v>
      </c>
    </row>
    <row r="54" customFormat="false" ht="13.5" hidden="false" customHeight="true" outlineLevel="0" collapsed="false">
      <c r="B54" s="613"/>
      <c r="C54" s="607"/>
      <c r="D54" s="607" t="s">
        <v>435</v>
      </c>
    </row>
    <row r="55" customFormat="false" ht="13.5" hidden="false" customHeight="true" outlineLevel="0" collapsed="false">
      <c r="B55" s="612"/>
      <c r="C55" s="608" t="s">
        <v>354</v>
      </c>
      <c r="D55" s="608" t="s">
        <v>436</v>
      </c>
    </row>
    <row r="56" customFormat="false" ht="13.5" hidden="false" customHeight="true" outlineLevel="0" collapsed="false">
      <c r="B56" s="611" t="n">
        <v>44946</v>
      </c>
      <c r="C56" s="320" t="s">
        <v>354</v>
      </c>
      <c r="D56" s="320" t="s">
        <v>437</v>
      </c>
    </row>
    <row r="57" customFormat="false" ht="13.5" hidden="false" customHeight="true" outlineLevel="0" collapsed="false">
      <c r="B57" s="607"/>
      <c r="C57" s="607" t="s">
        <v>430</v>
      </c>
      <c r="D57" s="607" t="s">
        <v>438</v>
      </c>
    </row>
    <row r="58" customFormat="false" ht="13.5" hidden="false" customHeight="true" outlineLevel="0" collapsed="false">
      <c r="B58" s="607"/>
      <c r="C58" s="607"/>
      <c r="D58" s="607" t="s">
        <v>439</v>
      </c>
    </row>
    <row r="59" customFormat="false" ht="13.5" hidden="false" customHeight="true" outlineLevel="0" collapsed="false">
      <c r="B59" s="608"/>
      <c r="C59" s="608" t="s">
        <v>354</v>
      </c>
      <c r="D59" s="608" t="s">
        <v>440</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09375" defaultRowHeight="13.5" customHeight="false" zeroHeight="false" outlineLevelRow="0" outlineLevelCol="0"/>
  <cols>
    <col collapsed="false" customWidth="true" hidden="false" outlineLevel="0" max="1" min="1" style="95"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45" customHeight="false" zeroHeight="false" outlineLevelRow="0" outlineLevelCol="0"/>
  <cols>
    <col collapsed="false" customWidth="false" hidden="false" outlineLevel="0" max="8" min="1" style="614" width="29.83"/>
    <col collapsed="false" customWidth="true" hidden="false" outlineLevel="0" max="9" min="9" style="614" width="44"/>
    <col collapsed="false" customWidth="false" hidden="false" outlineLevel="0" max="1024" min="10" style="614"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customHeight="false"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441</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2141</v>
      </c>
      <c r="D3" s="620"/>
      <c r="E3" s="620"/>
      <c r="F3" s="620"/>
      <c r="G3" s="620"/>
      <c r="H3" s="620" t="n">
        <v>3212</v>
      </c>
      <c r="I3" s="620"/>
      <c r="J3" s="620"/>
      <c r="K3" s="620"/>
      <c r="L3" s="620"/>
      <c r="M3" s="94"/>
      <c r="N3" s="618" t="s">
        <v>443</v>
      </c>
      <c r="O3" s="621" t="s">
        <v>83</v>
      </c>
      <c r="P3" s="131" t="n">
        <v>2332</v>
      </c>
      <c r="Q3" s="131"/>
      <c r="R3" s="131"/>
      <c r="S3" s="131" t="n">
        <v>1555</v>
      </c>
      <c r="T3" s="131"/>
      <c r="U3" s="131"/>
      <c r="V3" s="94"/>
    </row>
    <row r="4" customFormat="false" ht="19.5" hidden="false" customHeight="true" outlineLevel="0" collapsed="false">
      <c r="A4" s="618"/>
      <c r="B4" s="622" t="s">
        <v>55</v>
      </c>
      <c r="C4" s="623" t="n">
        <v>3480</v>
      </c>
      <c r="D4" s="623"/>
      <c r="E4" s="623"/>
      <c r="F4" s="623"/>
      <c r="G4" s="623"/>
      <c r="H4" s="623"/>
      <c r="I4" s="623"/>
      <c r="J4" s="623"/>
      <c r="K4" s="623"/>
      <c r="L4" s="623"/>
      <c r="M4" s="94"/>
      <c r="N4" s="618"/>
      <c r="O4" s="624" t="s">
        <v>87</v>
      </c>
      <c r="P4" s="625" t="n">
        <v>972</v>
      </c>
      <c r="Q4" s="625"/>
      <c r="R4" s="625"/>
      <c r="S4" s="625"/>
      <c r="T4" s="625"/>
      <c r="U4" s="625"/>
      <c r="V4" s="94"/>
    </row>
    <row r="5" customFormat="false" ht="19.5" hidden="false" customHeight="true" outlineLevel="0" collapsed="false">
      <c r="A5" s="618"/>
      <c r="B5" s="619" t="s">
        <v>56</v>
      </c>
      <c r="C5" s="620" t="n">
        <v>96</v>
      </c>
      <c r="D5" s="620"/>
      <c r="E5" s="620"/>
      <c r="F5" s="620"/>
      <c r="G5" s="620"/>
      <c r="H5" s="620"/>
      <c r="I5" s="620"/>
      <c r="J5" s="620"/>
      <c r="K5" s="620"/>
      <c r="L5" s="620"/>
      <c r="M5" s="94"/>
      <c r="N5" s="618"/>
      <c r="O5" s="626" t="s">
        <v>55</v>
      </c>
      <c r="P5" s="623" t="n">
        <v>3401</v>
      </c>
      <c r="Q5" s="623"/>
      <c r="R5" s="623"/>
      <c r="S5" s="623"/>
      <c r="T5" s="623"/>
      <c r="U5" s="623"/>
      <c r="V5" s="94"/>
    </row>
    <row r="6" customFormat="false" ht="19.5" hidden="false" customHeight="true" outlineLevel="0" collapsed="false">
      <c r="A6" s="618"/>
      <c r="B6" s="622" t="s">
        <v>58</v>
      </c>
      <c r="C6" s="623" t="n">
        <v>1071</v>
      </c>
      <c r="D6" s="623"/>
      <c r="E6" s="623"/>
      <c r="F6" s="623"/>
      <c r="G6" s="623"/>
      <c r="H6" s="623"/>
      <c r="I6" s="623"/>
      <c r="J6" s="623"/>
      <c r="K6" s="623"/>
      <c r="L6" s="623"/>
      <c r="M6" s="94"/>
      <c r="N6" s="618"/>
      <c r="O6" s="624" t="s">
        <v>56</v>
      </c>
      <c r="P6" s="625" t="n">
        <v>87</v>
      </c>
      <c r="Q6" s="625"/>
      <c r="R6" s="625"/>
      <c r="S6" s="625"/>
      <c r="T6" s="625"/>
      <c r="U6" s="625"/>
      <c r="V6" s="94"/>
    </row>
    <row r="7" customFormat="false" ht="19.5" hidden="false" customHeight="true" outlineLevel="0" collapsed="false">
      <c r="A7" s="618"/>
      <c r="B7" s="619" t="s">
        <v>61</v>
      </c>
      <c r="C7" s="620" t="n">
        <v>10000</v>
      </c>
      <c r="D7" s="620"/>
      <c r="E7" s="620"/>
      <c r="F7" s="620"/>
      <c r="G7" s="620"/>
      <c r="H7" s="620"/>
      <c r="I7" s="620"/>
      <c r="J7" s="620"/>
      <c r="K7" s="620"/>
      <c r="L7" s="620"/>
      <c r="M7" s="94"/>
      <c r="N7" s="618"/>
      <c r="O7" s="626" t="s">
        <v>58</v>
      </c>
      <c r="P7" s="623" t="n">
        <v>972</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680</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10000</v>
      </c>
      <c r="Q9" s="131"/>
      <c r="R9" s="131"/>
      <c r="S9" s="131"/>
      <c r="T9" s="131"/>
      <c r="U9" s="131"/>
      <c r="V9" s="94"/>
    </row>
    <row r="10" customFormat="false" ht="19.5" hidden="false" customHeight="true" outlineLevel="0" collapsed="false">
      <c r="A10" s="627"/>
      <c r="B10" s="628"/>
      <c r="C10" s="629"/>
      <c r="D10" s="94"/>
      <c r="E10" s="94"/>
      <c r="F10" s="94"/>
      <c r="G10" s="94"/>
      <c r="H10" s="94"/>
      <c r="I10" s="94"/>
      <c r="J10" s="94"/>
      <c r="K10" s="94"/>
      <c r="L10" s="94"/>
      <c r="M10" s="94"/>
      <c r="N10" s="627"/>
      <c r="O10" s="630"/>
      <c r="P10" s="629"/>
      <c r="Q10" s="94"/>
      <c r="R10" s="94"/>
      <c r="S10" s="94"/>
      <c r="T10" s="94"/>
      <c r="U10" s="94"/>
      <c r="V10" s="94"/>
    </row>
    <row r="11" customFormat="false" ht="19.5" hidden="false" customHeight="true" outlineLevel="0" collapsed="false">
      <c r="A11" s="618" t="s">
        <v>444</v>
      </c>
      <c r="B11" s="631" t="s">
        <v>83</v>
      </c>
      <c r="C11" s="632" t="n">
        <v>1877</v>
      </c>
      <c r="D11" s="632"/>
      <c r="E11" s="632"/>
      <c r="F11" s="632"/>
      <c r="G11" s="632"/>
      <c r="H11" s="632" t="n">
        <v>1251</v>
      </c>
      <c r="I11" s="632"/>
      <c r="J11" s="632"/>
      <c r="K11" s="632"/>
      <c r="L11" s="632"/>
      <c r="M11" s="94"/>
      <c r="N11" s="618" t="s">
        <v>60</v>
      </c>
      <c r="O11" s="633" t="s">
        <v>99</v>
      </c>
      <c r="P11" s="634" t="n">
        <v>4859</v>
      </c>
      <c r="Q11" s="634"/>
      <c r="R11" s="634"/>
      <c r="S11" s="634"/>
      <c r="T11" s="634"/>
      <c r="U11" s="94"/>
      <c r="V11" s="94"/>
    </row>
    <row r="12" customFormat="false" ht="19.5" hidden="false" customHeight="true" outlineLevel="0" collapsed="false">
      <c r="A12" s="618"/>
      <c r="B12" s="626" t="s">
        <v>87</v>
      </c>
      <c r="C12" s="131" t="n">
        <v>2086</v>
      </c>
      <c r="D12" s="131"/>
      <c r="E12" s="131"/>
      <c r="F12" s="131"/>
      <c r="G12" s="131"/>
      <c r="H12" s="131"/>
      <c r="I12" s="131"/>
      <c r="J12" s="131"/>
      <c r="K12" s="131"/>
      <c r="L12" s="131"/>
      <c r="M12" s="94"/>
      <c r="N12" s="618"/>
      <c r="O12" s="626" t="s">
        <v>55</v>
      </c>
      <c r="P12" s="131" t="n">
        <v>4082</v>
      </c>
      <c r="Q12" s="131"/>
      <c r="R12" s="131"/>
      <c r="S12" s="131"/>
      <c r="T12" s="131"/>
      <c r="U12" s="94"/>
      <c r="V12" s="94"/>
    </row>
    <row r="13" customFormat="false" ht="19.5" hidden="false" customHeight="true" outlineLevel="0" collapsed="false">
      <c r="A13" s="618"/>
      <c r="B13" s="631" t="s">
        <v>55</v>
      </c>
      <c r="C13" s="632" t="n">
        <v>3650</v>
      </c>
      <c r="D13" s="632"/>
      <c r="E13" s="632"/>
      <c r="F13" s="632"/>
      <c r="G13" s="632"/>
      <c r="H13" s="632"/>
      <c r="I13" s="632"/>
      <c r="J13" s="632"/>
      <c r="K13" s="632"/>
      <c r="L13" s="632"/>
      <c r="M13" s="94"/>
      <c r="N13" s="618"/>
      <c r="O13" s="633" t="s">
        <v>56</v>
      </c>
      <c r="P13" s="634" t="n">
        <v>87</v>
      </c>
      <c r="Q13" s="634"/>
      <c r="R13" s="634"/>
      <c r="S13" s="634"/>
      <c r="T13" s="634"/>
      <c r="U13" s="94"/>
      <c r="V13" s="94"/>
    </row>
    <row r="14" customFormat="false" ht="19.5" hidden="false" customHeight="true" outlineLevel="0" collapsed="false">
      <c r="A14" s="618"/>
      <c r="B14" s="626" t="s">
        <v>56</v>
      </c>
      <c r="C14" s="131" t="n">
        <v>94</v>
      </c>
      <c r="D14" s="131"/>
      <c r="E14" s="131"/>
      <c r="F14" s="131"/>
      <c r="G14" s="131"/>
      <c r="H14" s="131"/>
      <c r="I14" s="131"/>
      <c r="J14" s="131"/>
      <c r="K14" s="131"/>
      <c r="L14" s="131"/>
      <c r="M14" s="94"/>
      <c r="N14" s="618"/>
      <c r="O14" s="626" t="s">
        <v>58</v>
      </c>
      <c r="P14" s="131" t="n">
        <v>972</v>
      </c>
      <c r="Q14" s="131"/>
      <c r="R14" s="131"/>
      <c r="S14" s="131"/>
      <c r="T14" s="131"/>
      <c r="U14" s="94"/>
      <c r="V14" s="94"/>
    </row>
    <row r="15" customFormat="false" ht="19.5" hidden="false" customHeight="true" outlineLevel="0" collapsed="false">
      <c r="A15" s="618"/>
      <c r="B15" s="631" t="s">
        <v>58</v>
      </c>
      <c r="C15" s="632" t="n">
        <v>1043</v>
      </c>
      <c r="D15" s="632"/>
      <c r="E15" s="632"/>
      <c r="F15" s="632"/>
      <c r="G15" s="632"/>
      <c r="H15" s="632"/>
      <c r="I15" s="632"/>
      <c r="J15" s="632"/>
      <c r="K15" s="632"/>
      <c r="L15" s="632"/>
      <c r="M15" s="94"/>
      <c r="N15" s="618"/>
      <c r="O15" s="635" t="s">
        <v>106</v>
      </c>
      <c r="P15" s="634" t="n">
        <v>10000</v>
      </c>
      <c r="Q15" s="634"/>
      <c r="R15" s="634"/>
      <c r="S15" s="634"/>
      <c r="T15" s="634"/>
      <c r="U15" s="94"/>
      <c r="V15" s="94"/>
    </row>
    <row r="16" customFormat="false" ht="19.5" hidden="false" customHeight="true" outlineLevel="0" collapsed="false">
      <c r="A16" s="618"/>
      <c r="B16" s="621" t="s">
        <v>61</v>
      </c>
      <c r="C16" s="131" t="n">
        <v>10000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customHeight="false"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445</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4283</v>
      </c>
      <c r="D3" s="620"/>
      <c r="E3" s="620"/>
      <c r="F3" s="620"/>
      <c r="G3" s="620"/>
      <c r="H3" s="620" t="n">
        <v>6424</v>
      </c>
      <c r="I3" s="620"/>
      <c r="J3" s="620"/>
      <c r="K3" s="620"/>
      <c r="L3" s="620"/>
      <c r="M3" s="94"/>
      <c r="N3" s="618" t="s">
        <v>443</v>
      </c>
      <c r="O3" s="621" t="s">
        <v>83</v>
      </c>
      <c r="P3" s="131" t="n">
        <v>4665</v>
      </c>
      <c r="Q3" s="131"/>
      <c r="R3" s="131"/>
      <c r="S3" s="131" t="n">
        <v>3110</v>
      </c>
      <c r="T3" s="131"/>
      <c r="U3" s="131"/>
      <c r="V3" s="94"/>
    </row>
    <row r="4" customFormat="false" ht="19.5" hidden="false" customHeight="true" outlineLevel="0" collapsed="false">
      <c r="A4" s="618"/>
      <c r="B4" s="622" t="s">
        <v>55</v>
      </c>
      <c r="C4" s="623" t="n">
        <v>6959</v>
      </c>
      <c r="D4" s="623"/>
      <c r="E4" s="623"/>
      <c r="F4" s="623"/>
      <c r="G4" s="623"/>
      <c r="H4" s="623"/>
      <c r="I4" s="623"/>
      <c r="J4" s="623"/>
      <c r="K4" s="623"/>
      <c r="L4" s="623"/>
      <c r="M4" s="94"/>
      <c r="N4" s="618"/>
      <c r="O4" s="624" t="s">
        <v>87</v>
      </c>
      <c r="P4" s="625" t="n">
        <v>1944</v>
      </c>
      <c r="Q4" s="625"/>
      <c r="R4" s="625"/>
      <c r="S4" s="625"/>
      <c r="T4" s="625"/>
      <c r="U4" s="625"/>
      <c r="V4" s="94"/>
    </row>
    <row r="5" customFormat="false" ht="19.5" hidden="false" customHeight="true" outlineLevel="0" collapsed="false">
      <c r="A5" s="618"/>
      <c r="B5" s="619" t="s">
        <v>56</v>
      </c>
      <c r="C5" s="620" t="n">
        <v>193</v>
      </c>
      <c r="D5" s="620"/>
      <c r="E5" s="620"/>
      <c r="F5" s="620"/>
      <c r="G5" s="620"/>
      <c r="H5" s="620"/>
      <c r="I5" s="620"/>
      <c r="J5" s="620"/>
      <c r="K5" s="620"/>
      <c r="L5" s="620"/>
      <c r="M5" s="94"/>
      <c r="N5" s="618"/>
      <c r="O5" s="626" t="s">
        <v>55</v>
      </c>
      <c r="P5" s="623" t="n">
        <v>6803</v>
      </c>
      <c r="Q5" s="623"/>
      <c r="R5" s="623"/>
      <c r="S5" s="623"/>
      <c r="T5" s="623"/>
      <c r="U5" s="623"/>
      <c r="V5" s="94"/>
    </row>
    <row r="6" customFormat="false" ht="19.5" hidden="false" customHeight="true" outlineLevel="0" collapsed="false">
      <c r="A6" s="618"/>
      <c r="B6" s="622" t="s">
        <v>58</v>
      </c>
      <c r="C6" s="623" t="n">
        <v>2141</v>
      </c>
      <c r="D6" s="623"/>
      <c r="E6" s="623"/>
      <c r="F6" s="623"/>
      <c r="G6" s="623"/>
      <c r="H6" s="623"/>
      <c r="I6" s="623"/>
      <c r="J6" s="623"/>
      <c r="K6" s="623"/>
      <c r="L6" s="623"/>
      <c r="M6" s="94"/>
      <c r="N6" s="618"/>
      <c r="O6" s="624" t="s">
        <v>56</v>
      </c>
      <c r="P6" s="625" t="n">
        <v>175</v>
      </c>
      <c r="Q6" s="625"/>
      <c r="R6" s="625"/>
      <c r="S6" s="625"/>
      <c r="T6" s="625"/>
      <c r="U6" s="625"/>
      <c r="V6" s="94"/>
    </row>
    <row r="7" customFormat="false" ht="19.5" hidden="false" customHeight="true" outlineLevel="0" collapsed="false">
      <c r="A7" s="618"/>
      <c r="B7" s="619" t="s">
        <v>61</v>
      </c>
      <c r="C7" s="620" t="n">
        <v>20000</v>
      </c>
      <c r="D7" s="620"/>
      <c r="E7" s="620"/>
      <c r="F7" s="620"/>
      <c r="G7" s="620"/>
      <c r="H7" s="620"/>
      <c r="I7" s="620"/>
      <c r="J7" s="620"/>
      <c r="K7" s="620"/>
      <c r="L7" s="620"/>
      <c r="M7" s="94"/>
      <c r="N7" s="618"/>
      <c r="O7" s="626" t="s">
        <v>58</v>
      </c>
      <c r="P7" s="623" t="n">
        <v>1944</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1361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20000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627"/>
      <c r="O10" s="94"/>
      <c r="P10" s="94"/>
      <c r="Q10" s="94"/>
      <c r="R10" s="94"/>
      <c r="S10" s="94"/>
      <c r="T10" s="94"/>
      <c r="U10" s="94"/>
      <c r="V10" s="94"/>
    </row>
    <row r="11" customFormat="false" ht="19.5" hidden="false" customHeight="true" outlineLevel="0" collapsed="false">
      <c r="A11" s="618" t="s">
        <v>444</v>
      </c>
      <c r="B11" s="631" t="s">
        <v>83</v>
      </c>
      <c r="C11" s="632" t="n">
        <v>3754</v>
      </c>
      <c r="D11" s="632"/>
      <c r="E11" s="632"/>
      <c r="F11" s="632"/>
      <c r="G11" s="632"/>
      <c r="H11" s="632" t="n">
        <v>2503</v>
      </c>
      <c r="I11" s="632"/>
      <c r="J11" s="632"/>
      <c r="K11" s="632"/>
      <c r="L11" s="632"/>
      <c r="M11" s="94"/>
      <c r="N11" s="618" t="s">
        <v>60</v>
      </c>
      <c r="O11" s="633" t="s">
        <v>99</v>
      </c>
      <c r="P11" s="634" t="n">
        <v>9718</v>
      </c>
      <c r="Q11" s="634"/>
      <c r="R11" s="634"/>
      <c r="S11" s="634"/>
      <c r="T11" s="634"/>
      <c r="U11" s="94"/>
      <c r="V11" s="94"/>
    </row>
    <row r="12" customFormat="false" ht="19.5" hidden="false" customHeight="true" outlineLevel="0" collapsed="false">
      <c r="A12" s="618"/>
      <c r="B12" s="626" t="s">
        <v>87</v>
      </c>
      <c r="C12" s="131" t="n">
        <v>4171</v>
      </c>
      <c r="D12" s="131"/>
      <c r="E12" s="131"/>
      <c r="F12" s="131"/>
      <c r="G12" s="131"/>
      <c r="H12" s="131"/>
      <c r="I12" s="131"/>
      <c r="J12" s="131"/>
      <c r="K12" s="131"/>
      <c r="L12" s="131"/>
      <c r="M12" s="94"/>
      <c r="N12" s="618"/>
      <c r="O12" s="626" t="s">
        <v>55</v>
      </c>
      <c r="P12" s="131" t="n">
        <v>8163</v>
      </c>
      <c r="Q12" s="131"/>
      <c r="R12" s="131"/>
      <c r="S12" s="131"/>
      <c r="T12" s="131"/>
      <c r="U12" s="94"/>
      <c r="V12" s="94"/>
    </row>
    <row r="13" customFormat="false" ht="19.5" hidden="false" customHeight="true" outlineLevel="0" collapsed="false">
      <c r="A13" s="618"/>
      <c r="B13" s="631" t="s">
        <v>55</v>
      </c>
      <c r="C13" s="632" t="n">
        <v>7299</v>
      </c>
      <c r="D13" s="632"/>
      <c r="E13" s="632"/>
      <c r="F13" s="632"/>
      <c r="G13" s="632"/>
      <c r="H13" s="632"/>
      <c r="I13" s="632"/>
      <c r="J13" s="632"/>
      <c r="K13" s="632"/>
      <c r="L13" s="632"/>
      <c r="M13" s="94"/>
      <c r="N13" s="618"/>
      <c r="O13" s="633" t="s">
        <v>56</v>
      </c>
      <c r="P13" s="634" t="n">
        <v>175</v>
      </c>
      <c r="Q13" s="634"/>
      <c r="R13" s="634"/>
      <c r="S13" s="634"/>
      <c r="T13" s="634"/>
      <c r="U13" s="94"/>
      <c r="V13" s="94"/>
    </row>
    <row r="14" customFormat="false" ht="19.5" hidden="false" customHeight="true" outlineLevel="0" collapsed="false">
      <c r="A14" s="618"/>
      <c r="B14" s="626" t="s">
        <v>56</v>
      </c>
      <c r="C14" s="131" t="n">
        <v>188</v>
      </c>
      <c r="D14" s="131"/>
      <c r="E14" s="131"/>
      <c r="F14" s="131"/>
      <c r="G14" s="131"/>
      <c r="H14" s="131"/>
      <c r="I14" s="131"/>
      <c r="J14" s="131"/>
      <c r="K14" s="131"/>
      <c r="L14" s="131"/>
      <c r="M14" s="94"/>
      <c r="N14" s="618"/>
      <c r="O14" s="626" t="s">
        <v>58</v>
      </c>
      <c r="P14" s="131" t="n">
        <v>1944</v>
      </c>
      <c r="Q14" s="131"/>
      <c r="R14" s="131"/>
      <c r="S14" s="131"/>
      <c r="T14" s="131"/>
      <c r="U14" s="94"/>
      <c r="V14" s="94"/>
    </row>
    <row r="15" customFormat="false" ht="19.5" hidden="false" customHeight="true" outlineLevel="0" collapsed="false">
      <c r="A15" s="618"/>
      <c r="B15" s="631" t="s">
        <v>58</v>
      </c>
      <c r="C15" s="632" t="n">
        <v>2086</v>
      </c>
      <c r="D15" s="632"/>
      <c r="E15" s="632"/>
      <c r="F15" s="632"/>
      <c r="G15" s="632"/>
      <c r="H15" s="632"/>
      <c r="I15" s="632"/>
      <c r="J15" s="632"/>
      <c r="K15" s="632"/>
      <c r="L15" s="632"/>
      <c r="M15" s="94"/>
      <c r="N15" s="618"/>
      <c r="O15" s="635" t="s">
        <v>106</v>
      </c>
      <c r="P15" s="634" t="n">
        <v>20000</v>
      </c>
      <c r="Q15" s="634"/>
      <c r="R15" s="634"/>
      <c r="S15" s="634"/>
      <c r="T15" s="634"/>
      <c r="U15" s="94"/>
      <c r="V15" s="94"/>
    </row>
    <row r="16" customFormat="false" ht="19.5" hidden="false" customHeight="true" outlineLevel="0" collapsed="false">
      <c r="A16" s="618"/>
      <c r="B16" s="621" t="s">
        <v>61</v>
      </c>
      <c r="C16" s="131" t="n">
        <v>20000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customHeight="false"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446</v>
      </c>
      <c r="B1" s="615"/>
      <c r="C1" s="616"/>
      <c r="D1" s="616"/>
      <c r="E1" s="616"/>
      <c r="F1" s="616"/>
      <c r="G1" s="616"/>
      <c r="H1" s="616"/>
      <c r="I1" s="616"/>
      <c r="J1" s="616"/>
      <c r="K1" s="616"/>
      <c r="L1" s="616"/>
      <c r="M1" s="617"/>
      <c r="N1" s="617"/>
      <c r="O1" s="617"/>
      <c r="P1" s="617"/>
      <c r="Q1" s="617"/>
      <c r="R1" s="617"/>
      <c r="S1" s="617"/>
      <c r="T1" s="617"/>
      <c r="U1" s="617"/>
      <c r="V1" s="617"/>
    </row>
    <row r="2" customFormat="false" ht="17.25" hidden="false" customHeight="true" outlineLevel="0" collapsed="false">
      <c r="A2" s="349"/>
      <c r="B2" s="616"/>
      <c r="C2" s="616"/>
      <c r="D2" s="616"/>
      <c r="E2" s="616"/>
      <c r="F2" s="616"/>
      <c r="G2" s="616"/>
      <c r="H2" s="616"/>
      <c r="I2" s="616"/>
      <c r="J2" s="616"/>
      <c r="K2" s="616"/>
      <c r="L2" s="616"/>
      <c r="M2" s="617"/>
      <c r="N2" s="617"/>
      <c r="O2" s="617"/>
      <c r="P2" s="617"/>
      <c r="Q2" s="617"/>
      <c r="R2" s="617"/>
      <c r="S2" s="617"/>
      <c r="T2" s="617"/>
      <c r="U2" s="617"/>
      <c r="V2" s="617"/>
    </row>
    <row r="3" customFormat="false" ht="19.5" hidden="false" customHeight="true" outlineLevel="0" collapsed="false">
      <c r="A3" s="618" t="s">
        <v>442</v>
      </c>
      <c r="B3" s="619" t="s">
        <v>83</v>
      </c>
      <c r="C3" s="620" t="n">
        <v>6424</v>
      </c>
      <c r="D3" s="620"/>
      <c r="E3" s="620"/>
      <c r="F3" s="620"/>
      <c r="G3" s="620"/>
      <c r="H3" s="620" t="n">
        <v>9636</v>
      </c>
      <c r="I3" s="620"/>
      <c r="J3" s="620"/>
      <c r="K3" s="620"/>
      <c r="L3" s="620"/>
      <c r="M3" s="94"/>
      <c r="N3" s="618" t="s">
        <v>443</v>
      </c>
      <c r="O3" s="621" t="s">
        <v>83</v>
      </c>
      <c r="P3" s="131" t="n">
        <v>6997</v>
      </c>
      <c r="Q3" s="131"/>
      <c r="R3" s="131"/>
      <c r="S3" s="131" t="n">
        <v>4665</v>
      </c>
      <c r="T3" s="131"/>
      <c r="U3" s="131"/>
      <c r="V3" s="94"/>
    </row>
    <row r="4" customFormat="false" ht="19.5" hidden="false" customHeight="true" outlineLevel="0" collapsed="false">
      <c r="A4" s="618"/>
      <c r="B4" s="622" t="s">
        <v>55</v>
      </c>
      <c r="C4" s="623" t="n">
        <v>10439</v>
      </c>
      <c r="D4" s="623"/>
      <c r="E4" s="623"/>
      <c r="F4" s="623"/>
      <c r="G4" s="623"/>
      <c r="H4" s="623"/>
      <c r="I4" s="623"/>
      <c r="J4" s="623"/>
      <c r="K4" s="623"/>
      <c r="L4" s="623"/>
      <c r="M4" s="94"/>
      <c r="N4" s="618"/>
      <c r="O4" s="624" t="s">
        <v>87</v>
      </c>
      <c r="P4" s="625" t="n">
        <v>2915</v>
      </c>
      <c r="Q4" s="625"/>
      <c r="R4" s="625"/>
      <c r="S4" s="625"/>
      <c r="T4" s="625"/>
      <c r="U4" s="625"/>
      <c r="V4" s="94"/>
    </row>
    <row r="5" customFormat="false" ht="19.5" hidden="false" customHeight="true" outlineLevel="0" collapsed="false">
      <c r="A5" s="618"/>
      <c r="B5" s="619" t="s">
        <v>56</v>
      </c>
      <c r="C5" s="620" t="n">
        <v>289</v>
      </c>
      <c r="D5" s="620"/>
      <c r="E5" s="620"/>
      <c r="F5" s="620"/>
      <c r="G5" s="620"/>
      <c r="H5" s="620"/>
      <c r="I5" s="620"/>
      <c r="J5" s="620"/>
      <c r="K5" s="620"/>
      <c r="L5" s="620"/>
      <c r="M5" s="94"/>
      <c r="N5" s="618"/>
      <c r="O5" s="626" t="s">
        <v>55</v>
      </c>
      <c r="P5" s="623" t="n">
        <v>10204</v>
      </c>
      <c r="Q5" s="623"/>
      <c r="R5" s="623"/>
      <c r="S5" s="623"/>
      <c r="T5" s="623"/>
      <c r="U5" s="623"/>
      <c r="V5" s="94"/>
    </row>
    <row r="6" customFormat="false" ht="19.5" hidden="false" customHeight="true" outlineLevel="0" collapsed="false">
      <c r="A6" s="618"/>
      <c r="B6" s="622" t="s">
        <v>58</v>
      </c>
      <c r="C6" s="623" t="n">
        <v>3212</v>
      </c>
      <c r="D6" s="623"/>
      <c r="E6" s="623"/>
      <c r="F6" s="623"/>
      <c r="G6" s="623"/>
      <c r="H6" s="623"/>
      <c r="I6" s="623"/>
      <c r="J6" s="623"/>
      <c r="K6" s="623"/>
      <c r="L6" s="623"/>
      <c r="M6" s="94"/>
      <c r="N6" s="618"/>
      <c r="O6" s="624" t="s">
        <v>56</v>
      </c>
      <c r="P6" s="625" t="n">
        <v>262</v>
      </c>
      <c r="Q6" s="625"/>
      <c r="R6" s="625"/>
      <c r="S6" s="625"/>
      <c r="T6" s="625"/>
      <c r="U6" s="625"/>
      <c r="V6" s="94"/>
    </row>
    <row r="7" customFormat="false" ht="19.5" hidden="false" customHeight="true" outlineLevel="0" collapsed="false">
      <c r="A7" s="618"/>
      <c r="B7" s="619" t="s">
        <v>61</v>
      </c>
      <c r="C7" s="620" t="n">
        <v>30000</v>
      </c>
      <c r="D7" s="620"/>
      <c r="E7" s="620"/>
      <c r="F7" s="620"/>
      <c r="G7" s="620"/>
      <c r="H7" s="620"/>
      <c r="I7" s="620"/>
      <c r="J7" s="620"/>
      <c r="K7" s="620"/>
      <c r="L7" s="620"/>
      <c r="M7" s="94"/>
      <c r="N7" s="618"/>
      <c r="O7" s="626" t="s">
        <v>58</v>
      </c>
      <c r="P7" s="623" t="n">
        <v>2915</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24" t="s">
        <v>117</v>
      </c>
      <c r="P8" s="625" t="n">
        <v>2041</v>
      </c>
      <c r="Q8" s="625"/>
      <c r="R8" s="625"/>
      <c r="S8" s="625"/>
      <c r="T8" s="625"/>
      <c r="U8" s="625"/>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30000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5631</v>
      </c>
      <c r="D11" s="632"/>
      <c r="E11" s="632"/>
      <c r="F11" s="632"/>
      <c r="G11" s="632"/>
      <c r="H11" s="632" t="n">
        <v>3754</v>
      </c>
      <c r="I11" s="632"/>
      <c r="J11" s="632"/>
      <c r="K11" s="632"/>
      <c r="L11" s="632"/>
      <c r="M11" s="94"/>
      <c r="N11" s="618" t="s">
        <v>60</v>
      </c>
      <c r="O11" s="633" t="s">
        <v>99</v>
      </c>
      <c r="P11" s="634" t="n">
        <v>14577</v>
      </c>
      <c r="Q11" s="634"/>
      <c r="R11" s="634"/>
      <c r="S11" s="634"/>
      <c r="T11" s="634"/>
      <c r="U11" s="94"/>
      <c r="V11" s="94"/>
    </row>
    <row r="12" customFormat="false" ht="19.5" hidden="false" customHeight="true" outlineLevel="0" collapsed="false">
      <c r="A12" s="618"/>
      <c r="B12" s="626" t="s">
        <v>87</v>
      </c>
      <c r="C12" s="131" t="n">
        <v>6257</v>
      </c>
      <c r="D12" s="131"/>
      <c r="E12" s="131"/>
      <c r="F12" s="131"/>
      <c r="G12" s="131"/>
      <c r="H12" s="131"/>
      <c r="I12" s="131"/>
      <c r="J12" s="131"/>
      <c r="K12" s="131"/>
      <c r="L12" s="131"/>
      <c r="M12" s="94"/>
      <c r="N12" s="618"/>
      <c r="O12" s="626" t="s">
        <v>55</v>
      </c>
      <c r="P12" s="131" t="n">
        <v>12245</v>
      </c>
      <c r="Q12" s="131"/>
      <c r="R12" s="131"/>
      <c r="S12" s="131"/>
      <c r="T12" s="131"/>
      <c r="U12" s="94"/>
      <c r="V12" s="94"/>
    </row>
    <row r="13" customFormat="false" ht="19.5" hidden="false" customHeight="true" outlineLevel="0" collapsed="false">
      <c r="A13" s="618"/>
      <c r="B13" s="631" t="s">
        <v>55</v>
      </c>
      <c r="C13" s="632" t="n">
        <v>10949</v>
      </c>
      <c r="D13" s="632"/>
      <c r="E13" s="632"/>
      <c r="F13" s="632"/>
      <c r="G13" s="632"/>
      <c r="H13" s="632"/>
      <c r="I13" s="632"/>
      <c r="J13" s="632"/>
      <c r="K13" s="632"/>
      <c r="L13" s="632"/>
      <c r="M13" s="94"/>
      <c r="N13" s="618"/>
      <c r="O13" s="633" t="s">
        <v>56</v>
      </c>
      <c r="P13" s="634" t="n">
        <v>262</v>
      </c>
      <c r="Q13" s="634"/>
      <c r="R13" s="634"/>
      <c r="S13" s="634"/>
      <c r="T13" s="634"/>
      <c r="U13" s="94"/>
      <c r="V13" s="94"/>
    </row>
    <row r="14" customFormat="false" ht="19.5" hidden="false" customHeight="true" outlineLevel="0" collapsed="false">
      <c r="A14" s="618"/>
      <c r="B14" s="626" t="s">
        <v>56</v>
      </c>
      <c r="C14" s="131" t="n">
        <v>282</v>
      </c>
      <c r="D14" s="131"/>
      <c r="E14" s="131"/>
      <c r="F14" s="131"/>
      <c r="G14" s="131"/>
      <c r="H14" s="131"/>
      <c r="I14" s="131"/>
      <c r="J14" s="131"/>
      <c r="K14" s="131"/>
      <c r="L14" s="131"/>
      <c r="M14" s="94"/>
      <c r="N14" s="618"/>
      <c r="O14" s="626" t="s">
        <v>58</v>
      </c>
      <c r="P14" s="131" t="n">
        <v>2915</v>
      </c>
      <c r="Q14" s="131"/>
      <c r="R14" s="131"/>
      <c r="S14" s="131"/>
      <c r="T14" s="131"/>
      <c r="U14" s="94"/>
      <c r="V14" s="94"/>
    </row>
    <row r="15" customFormat="false" ht="19.5" hidden="false" customHeight="true" outlineLevel="0" collapsed="false">
      <c r="A15" s="618"/>
      <c r="B15" s="631" t="s">
        <v>58</v>
      </c>
      <c r="C15" s="632" t="n">
        <v>3128</v>
      </c>
      <c r="D15" s="632"/>
      <c r="E15" s="632"/>
      <c r="F15" s="632"/>
      <c r="G15" s="632"/>
      <c r="H15" s="632"/>
      <c r="I15" s="632"/>
      <c r="J15" s="632"/>
      <c r="K15" s="632"/>
      <c r="L15" s="632"/>
      <c r="M15" s="94"/>
      <c r="N15" s="618"/>
      <c r="O15" s="635" t="s">
        <v>106</v>
      </c>
      <c r="P15" s="634" t="n">
        <v>30000</v>
      </c>
      <c r="Q15" s="634"/>
      <c r="R15" s="634"/>
      <c r="S15" s="634"/>
      <c r="T15" s="634"/>
      <c r="U15" s="94"/>
      <c r="V15" s="94"/>
    </row>
    <row r="16" customFormat="false" ht="19.5" hidden="false" customHeight="true" outlineLevel="0" collapsed="false">
      <c r="A16" s="618"/>
      <c r="B16" s="621" t="s">
        <v>61</v>
      </c>
      <c r="C16" s="131" t="n">
        <v>30000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customHeight="false" zeroHeight="false" outlineLevelRow="0" outlineLevelCol="0"/>
  <cols>
    <col collapsed="false" customWidth="true" hidden="false" outlineLevel="0" max="1" min="1" style="95" width="10.5"/>
    <col collapsed="false" customWidth="true" hidden="false" outlineLevel="0" max="2" min="2" style="95" width="15"/>
    <col collapsed="false" customWidth="true" hidden="false" outlineLevel="0" max="12" min="3" style="95" width="4.67"/>
    <col collapsed="false" customWidth="true" hidden="false" outlineLevel="0" max="14" min="13" style="95" width="10.5"/>
    <col collapsed="false" customWidth="true" hidden="false" outlineLevel="0" max="15" min="15" style="95" width="13.67"/>
    <col collapsed="false" customWidth="true" hidden="false" outlineLevel="0" max="21" min="16" style="95" width="5.51"/>
    <col collapsed="false" customWidth="true" hidden="false" outlineLevel="0" max="22" min="22" style="95" width="10.5"/>
  </cols>
  <sheetData>
    <row r="1" customFormat="false" ht="24" hidden="false" customHeight="true" outlineLevel="0" collapsed="false">
      <c r="A1" s="615" t="s">
        <v>447</v>
      </c>
      <c r="B1" s="615"/>
      <c r="C1" s="616"/>
      <c r="D1" s="616"/>
      <c r="E1" s="616"/>
      <c r="F1" s="616"/>
      <c r="G1" s="616"/>
      <c r="H1" s="616"/>
      <c r="I1" s="616"/>
      <c r="J1" s="616"/>
      <c r="K1" s="616"/>
      <c r="L1" s="616"/>
      <c r="M1" s="617"/>
      <c r="V1" s="617"/>
    </row>
    <row r="2" customFormat="false" ht="17.25" hidden="false" customHeight="true" outlineLevel="0" collapsed="false">
      <c r="A2" s="349"/>
      <c r="B2" s="616"/>
      <c r="C2" s="616"/>
      <c r="D2" s="616"/>
      <c r="E2" s="616"/>
      <c r="F2" s="616"/>
      <c r="G2" s="616"/>
      <c r="H2" s="616"/>
      <c r="I2" s="616"/>
      <c r="J2" s="616"/>
      <c r="K2" s="616"/>
      <c r="L2" s="616"/>
      <c r="M2" s="617"/>
      <c r="V2" s="617"/>
    </row>
    <row r="3" customFormat="false" ht="19.5" hidden="false" customHeight="true" outlineLevel="0" collapsed="false">
      <c r="A3" s="618" t="s">
        <v>442</v>
      </c>
      <c r="B3" s="619" t="s">
        <v>83</v>
      </c>
      <c r="C3" s="620" t="n">
        <v>8565</v>
      </c>
      <c r="D3" s="620"/>
      <c r="E3" s="620"/>
      <c r="F3" s="620"/>
      <c r="G3" s="620"/>
      <c r="H3" s="620" t="n">
        <v>12848</v>
      </c>
      <c r="I3" s="620"/>
      <c r="J3" s="620"/>
      <c r="K3" s="620"/>
      <c r="L3" s="620"/>
      <c r="M3" s="94"/>
      <c r="N3" s="618" t="s">
        <v>443</v>
      </c>
      <c r="O3" s="621" t="s">
        <v>83</v>
      </c>
      <c r="P3" s="131" t="n">
        <v>9329</v>
      </c>
      <c r="Q3" s="131"/>
      <c r="R3" s="131"/>
      <c r="S3" s="131" t="n">
        <v>6220</v>
      </c>
      <c r="T3" s="131"/>
      <c r="U3" s="131"/>
      <c r="V3" s="94"/>
    </row>
    <row r="4" customFormat="false" ht="19.5" hidden="false" customHeight="true" outlineLevel="0" collapsed="false">
      <c r="A4" s="618"/>
      <c r="B4" s="622" t="s">
        <v>55</v>
      </c>
      <c r="C4" s="623" t="n">
        <v>13919</v>
      </c>
      <c r="D4" s="623"/>
      <c r="E4" s="623"/>
      <c r="F4" s="623"/>
      <c r="G4" s="623"/>
      <c r="H4" s="623"/>
      <c r="I4" s="623"/>
      <c r="J4" s="623"/>
      <c r="K4" s="623"/>
      <c r="L4" s="623"/>
      <c r="M4" s="94"/>
      <c r="N4" s="618"/>
      <c r="O4" s="636" t="s">
        <v>87</v>
      </c>
      <c r="P4" s="637" t="n">
        <v>3887</v>
      </c>
      <c r="Q4" s="637"/>
      <c r="R4" s="637"/>
      <c r="S4" s="637"/>
      <c r="T4" s="637"/>
      <c r="U4" s="637"/>
      <c r="V4" s="94"/>
    </row>
    <row r="5" customFormat="false" ht="19.5" hidden="false" customHeight="true" outlineLevel="0" collapsed="false">
      <c r="A5" s="618"/>
      <c r="B5" s="619" t="s">
        <v>56</v>
      </c>
      <c r="C5" s="620" t="n">
        <v>385</v>
      </c>
      <c r="D5" s="620"/>
      <c r="E5" s="620"/>
      <c r="F5" s="620"/>
      <c r="G5" s="620"/>
      <c r="H5" s="620"/>
      <c r="I5" s="620"/>
      <c r="J5" s="620"/>
      <c r="K5" s="620"/>
      <c r="L5" s="620"/>
      <c r="M5" s="94"/>
      <c r="N5" s="618"/>
      <c r="O5" s="626" t="s">
        <v>55</v>
      </c>
      <c r="P5" s="623" t="n">
        <v>13605</v>
      </c>
      <c r="Q5" s="623"/>
      <c r="R5" s="623"/>
      <c r="S5" s="623"/>
      <c r="T5" s="623"/>
      <c r="U5" s="623"/>
      <c r="V5" s="94"/>
    </row>
    <row r="6" customFormat="false" ht="19.5" hidden="false" customHeight="true" outlineLevel="0" collapsed="false">
      <c r="A6" s="618"/>
      <c r="B6" s="622" t="s">
        <v>58</v>
      </c>
      <c r="C6" s="623" t="n">
        <v>4283</v>
      </c>
      <c r="D6" s="623"/>
      <c r="E6" s="623"/>
      <c r="F6" s="623"/>
      <c r="G6" s="623"/>
      <c r="H6" s="623"/>
      <c r="I6" s="623"/>
      <c r="J6" s="623"/>
      <c r="K6" s="623"/>
      <c r="L6" s="623"/>
      <c r="M6" s="94"/>
      <c r="N6" s="618"/>
      <c r="O6" s="636" t="s">
        <v>56</v>
      </c>
      <c r="P6" s="637" t="n">
        <v>250</v>
      </c>
      <c r="Q6" s="637"/>
      <c r="R6" s="637"/>
      <c r="S6" s="637"/>
      <c r="T6" s="637"/>
      <c r="U6" s="637"/>
      <c r="V6" s="94"/>
    </row>
    <row r="7" customFormat="false" ht="19.5" hidden="false" customHeight="true" outlineLevel="0" collapsed="false">
      <c r="A7" s="618"/>
      <c r="B7" s="619" t="s">
        <v>61</v>
      </c>
      <c r="C7" s="620" t="n">
        <v>40000</v>
      </c>
      <c r="D7" s="620"/>
      <c r="E7" s="620"/>
      <c r="F7" s="620"/>
      <c r="G7" s="620"/>
      <c r="H7" s="620"/>
      <c r="I7" s="620"/>
      <c r="J7" s="620"/>
      <c r="K7" s="620"/>
      <c r="L7" s="620"/>
      <c r="M7" s="94"/>
      <c r="N7" s="618"/>
      <c r="O7" s="626" t="s">
        <v>58</v>
      </c>
      <c r="P7" s="623" t="n">
        <v>3887</v>
      </c>
      <c r="Q7" s="623"/>
      <c r="R7" s="623"/>
      <c r="S7" s="623"/>
      <c r="T7" s="623"/>
      <c r="U7" s="623"/>
      <c r="V7" s="94"/>
    </row>
    <row r="8" customFormat="false" ht="19.5" hidden="false" customHeight="true" outlineLevel="0" collapsed="false">
      <c r="A8" s="627"/>
      <c r="B8" s="628"/>
      <c r="C8" s="629"/>
      <c r="D8" s="94"/>
      <c r="E8" s="94"/>
      <c r="F8" s="94"/>
      <c r="G8" s="94"/>
      <c r="H8" s="94"/>
      <c r="I8" s="94"/>
      <c r="J8" s="94"/>
      <c r="K8" s="94"/>
      <c r="L8" s="94"/>
      <c r="M8" s="94"/>
      <c r="N8" s="618"/>
      <c r="O8" s="636" t="s">
        <v>117</v>
      </c>
      <c r="P8" s="637" t="n">
        <v>2721</v>
      </c>
      <c r="Q8" s="637"/>
      <c r="R8" s="637"/>
      <c r="S8" s="637"/>
      <c r="T8" s="637"/>
      <c r="U8" s="637"/>
      <c r="V8" s="94"/>
    </row>
    <row r="9" customFormat="false" ht="19.5" hidden="false" customHeight="true" outlineLevel="0" collapsed="false">
      <c r="A9" s="627"/>
      <c r="B9" s="628"/>
      <c r="C9" s="629"/>
      <c r="D9" s="94"/>
      <c r="E9" s="94"/>
      <c r="F9" s="94"/>
      <c r="G9" s="94"/>
      <c r="H9" s="94"/>
      <c r="I9" s="94"/>
      <c r="J9" s="94"/>
      <c r="K9" s="94"/>
      <c r="L9" s="94"/>
      <c r="M9" s="94"/>
      <c r="N9" s="618"/>
      <c r="O9" s="621" t="s">
        <v>106</v>
      </c>
      <c r="P9" s="131" t="n">
        <v>40000</v>
      </c>
      <c r="Q9" s="131"/>
      <c r="R9" s="131"/>
      <c r="S9" s="131"/>
      <c r="T9" s="131"/>
      <c r="U9" s="131"/>
      <c r="V9" s="94"/>
    </row>
    <row r="10" customFormat="false" ht="19.5" hidden="false" customHeight="true" outlineLevel="0" collapsed="false">
      <c r="A10" s="99"/>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18" t="s">
        <v>444</v>
      </c>
      <c r="B11" s="631" t="s">
        <v>83</v>
      </c>
      <c r="C11" s="632" t="n">
        <v>7508</v>
      </c>
      <c r="D11" s="632"/>
      <c r="E11" s="632"/>
      <c r="F11" s="632"/>
      <c r="G11" s="632"/>
      <c r="H11" s="632" t="n">
        <v>5005</v>
      </c>
      <c r="I11" s="632"/>
      <c r="J11" s="632"/>
      <c r="K11" s="632"/>
      <c r="L11" s="632"/>
      <c r="M11" s="94"/>
      <c r="N11" s="618" t="s">
        <v>60</v>
      </c>
      <c r="O11" s="633" t="s">
        <v>99</v>
      </c>
      <c r="P11" s="634" t="n">
        <v>19436</v>
      </c>
      <c r="Q11" s="634"/>
      <c r="R11" s="634"/>
      <c r="S11" s="634"/>
      <c r="T11" s="634"/>
      <c r="U11" s="94"/>
      <c r="V11" s="94"/>
    </row>
    <row r="12" customFormat="false" ht="19.5" hidden="false" customHeight="true" outlineLevel="0" collapsed="false">
      <c r="A12" s="618"/>
      <c r="B12" s="626" t="s">
        <v>87</v>
      </c>
      <c r="C12" s="131" t="n">
        <v>8342</v>
      </c>
      <c r="D12" s="131"/>
      <c r="E12" s="131"/>
      <c r="F12" s="131"/>
      <c r="G12" s="131"/>
      <c r="H12" s="131"/>
      <c r="I12" s="131"/>
      <c r="J12" s="131"/>
      <c r="K12" s="131"/>
      <c r="L12" s="131"/>
      <c r="M12" s="94"/>
      <c r="N12" s="618"/>
      <c r="O12" s="626" t="s">
        <v>55</v>
      </c>
      <c r="P12" s="131" t="n">
        <v>16327</v>
      </c>
      <c r="Q12" s="131"/>
      <c r="R12" s="131"/>
      <c r="S12" s="131"/>
      <c r="T12" s="131"/>
      <c r="U12" s="94"/>
      <c r="V12" s="94"/>
    </row>
    <row r="13" customFormat="false" ht="19.5" hidden="false" customHeight="true" outlineLevel="0" collapsed="false">
      <c r="A13" s="618"/>
      <c r="B13" s="631" t="s">
        <v>55</v>
      </c>
      <c r="C13" s="632" t="n">
        <v>14599</v>
      </c>
      <c r="D13" s="632"/>
      <c r="E13" s="632"/>
      <c r="F13" s="632"/>
      <c r="G13" s="632"/>
      <c r="H13" s="632"/>
      <c r="I13" s="632"/>
      <c r="J13" s="632"/>
      <c r="K13" s="632"/>
      <c r="L13" s="632"/>
      <c r="M13" s="94"/>
      <c r="N13" s="618"/>
      <c r="O13" s="633" t="s">
        <v>56</v>
      </c>
      <c r="P13" s="634" t="n">
        <v>250</v>
      </c>
      <c r="Q13" s="634"/>
      <c r="R13" s="634"/>
      <c r="S13" s="634"/>
      <c r="T13" s="634"/>
      <c r="U13" s="94"/>
      <c r="V13" s="94"/>
    </row>
    <row r="14" customFormat="false" ht="19.5" hidden="false" customHeight="true" outlineLevel="0" collapsed="false">
      <c r="A14" s="618"/>
      <c r="B14" s="626" t="s">
        <v>56</v>
      </c>
      <c r="C14" s="131" t="n">
        <v>375</v>
      </c>
      <c r="D14" s="131"/>
      <c r="E14" s="131"/>
      <c r="F14" s="131"/>
      <c r="G14" s="131"/>
      <c r="H14" s="131"/>
      <c r="I14" s="131"/>
      <c r="J14" s="131"/>
      <c r="K14" s="131"/>
      <c r="L14" s="131"/>
      <c r="M14" s="94"/>
      <c r="N14" s="618"/>
      <c r="O14" s="626" t="s">
        <v>58</v>
      </c>
      <c r="P14" s="131" t="n">
        <v>3887</v>
      </c>
      <c r="Q14" s="131"/>
      <c r="R14" s="131"/>
      <c r="S14" s="131"/>
      <c r="T14" s="131"/>
      <c r="U14" s="94"/>
      <c r="V14" s="94"/>
    </row>
    <row r="15" customFormat="false" ht="19.5" hidden="false" customHeight="true" outlineLevel="0" collapsed="false">
      <c r="A15" s="618"/>
      <c r="B15" s="631" t="s">
        <v>58</v>
      </c>
      <c r="C15" s="632" t="n">
        <v>4171</v>
      </c>
      <c r="D15" s="632"/>
      <c r="E15" s="632"/>
      <c r="F15" s="632"/>
      <c r="G15" s="632"/>
      <c r="H15" s="632"/>
      <c r="I15" s="632"/>
      <c r="J15" s="632"/>
      <c r="K15" s="632"/>
      <c r="L15" s="632"/>
      <c r="M15" s="94"/>
      <c r="N15" s="618"/>
      <c r="O15" s="635" t="s">
        <v>106</v>
      </c>
      <c r="P15" s="634" t="n">
        <v>40000</v>
      </c>
      <c r="Q15" s="634"/>
      <c r="R15" s="634"/>
      <c r="S15" s="634"/>
      <c r="T15" s="634"/>
      <c r="U15" s="94"/>
      <c r="V15" s="94"/>
    </row>
    <row r="16" customFormat="false" ht="19.5" hidden="false" customHeight="true" outlineLevel="0" collapsed="false">
      <c r="A16" s="618"/>
      <c r="B16" s="621" t="s">
        <v>61</v>
      </c>
      <c r="C16" s="131" t="n">
        <v>40000</v>
      </c>
      <c r="D16" s="131"/>
      <c r="E16" s="131"/>
      <c r="F16" s="131"/>
      <c r="G16" s="131"/>
      <c r="H16" s="131"/>
      <c r="I16" s="131"/>
      <c r="J16" s="131"/>
      <c r="K16" s="131"/>
      <c r="L16" s="131"/>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7.35" customHeight="false" zeroHeight="false" outlineLevelRow="0" outlineLevelCol="0"/>
  <cols>
    <col collapsed="false" customWidth="true" hidden="false" outlineLevel="0" max="1" min="1" style="638" width="40.16"/>
    <col collapsed="false" customWidth="true" hidden="false" outlineLevel="0" max="2" min="2" style="639" width="16.33"/>
    <col collapsed="false" customWidth="true" hidden="false" outlineLevel="0" max="3" min="3" style="349" width="4.5"/>
    <col collapsed="false" customWidth="true" hidden="false" outlineLevel="0" max="4" min="4" style="639" width="14.51"/>
    <col collapsed="false" customWidth="false" hidden="false" outlineLevel="0" max="6" min="5" style="639" width="10.5"/>
    <col collapsed="false" customWidth="true" hidden="false" outlineLevel="0" max="7" min="7" style="639" width="14"/>
    <col collapsed="false" customWidth="false" hidden="false" outlineLevel="0" max="11" min="8" style="639" width="10.5"/>
    <col collapsed="false" customWidth="true" hidden="false" outlineLevel="0" max="12" min="12" style="639" width="40.16"/>
    <col collapsed="false" customWidth="false" hidden="false" outlineLevel="0" max="1024" min="13" style="639" width="10.5"/>
  </cols>
  <sheetData>
    <row r="1" customFormat="false" ht="22.5" hidden="false" customHeight="true" outlineLevel="0" collapsed="false">
      <c r="K1" s="639" t="str">
        <f aca="false">IF(A1="","",ROW())</f>
        <v/>
      </c>
      <c r="L1" s="639" t="str">
        <f aca="false">IFERROR(INDEX($A$1:$A$1000,SMALL($K$1:$K$1000,ROW(A1))),"")</f>
        <v/>
      </c>
    </row>
    <row r="2" customFormat="false" ht="22.5" hidden="false" customHeight="true" outlineLevel="0" collapsed="false">
      <c r="K2" s="639" t="str">
        <f aca="false">IF(A2="","",ROW())</f>
        <v/>
      </c>
      <c r="L2" s="639" t="str">
        <f aca="false">IFERROR(INDEX($A$1:$A$1000,SMALL($K$1:$K$1000,ROW(A2))),"")</f>
        <v/>
      </c>
    </row>
    <row r="3" customFormat="false" ht="22.5" hidden="false" customHeight="true" outlineLevel="0" collapsed="false">
      <c r="K3" s="639" t="str">
        <f aca="false">IF(A3="","",ROW())</f>
        <v/>
      </c>
      <c r="L3" s="639" t="str">
        <f aca="false">IFERROR(INDEX($A$1:$A$1000,SMALL($K$1:$K$1000,ROW(A3))),"")</f>
        <v/>
      </c>
    </row>
    <row r="4" customFormat="false" ht="22.5" hidden="false" customHeight="true" outlineLevel="0" collapsed="false">
      <c r="K4" s="639" t="str">
        <f aca="false">IF(A4="","",ROW())</f>
        <v/>
      </c>
      <c r="L4" s="639" t="str">
        <f aca="false">IFERROR(INDEX($A$1:$A$1000,SMALL($K$1:$K$1000,ROW(A4))),"")</f>
        <v/>
      </c>
    </row>
    <row r="5" customFormat="false" ht="22.5" hidden="false" customHeight="true" outlineLevel="0" collapsed="false">
      <c r="K5" s="639" t="str">
        <f aca="false">IF(A5="","",ROW())</f>
        <v/>
      </c>
      <c r="L5" s="639" t="str">
        <f aca="false">IFERROR(INDEX($A$1:$A$1000,SMALL($K$1:$K$1000,ROW(A5))),"")</f>
        <v/>
      </c>
    </row>
    <row r="6" customFormat="false" ht="22.5" hidden="false" customHeight="true" outlineLevel="0" collapsed="false">
      <c r="K6" s="639" t="str">
        <f aca="false">IF(A6="","",ROW())</f>
        <v/>
      </c>
      <c r="L6" s="639" t="str">
        <f aca="false">IFERROR(INDEX($A$1:$A$1000,SMALL($K$1:$K$1000,ROW(A6))),"")</f>
        <v/>
      </c>
    </row>
    <row r="7" customFormat="false" ht="22.5" hidden="false" customHeight="true" outlineLevel="0" collapsed="false">
      <c r="K7" s="639" t="str">
        <f aca="false">IF(A7="","",ROW())</f>
        <v/>
      </c>
      <c r="L7" s="639" t="str">
        <f aca="false">IFERROR(INDEX($A$1:$A$1000,SMALL($K$1:$K$1000,ROW(A7))),"")</f>
        <v/>
      </c>
    </row>
    <row r="8" customFormat="false" ht="22.5" hidden="false" customHeight="true" outlineLevel="0" collapsed="false">
      <c r="K8" s="639" t="str">
        <f aca="false">IF(A8="","",ROW())</f>
        <v/>
      </c>
      <c r="L8" s="639" t="str">
        <f aca="false">IFERROR(INDEX($A$1:$A$1000,SMALL($K$1:$K$1000,ROW(A8))),"")</f>
        <v/>
      </c>
    </row>
    <row r="9" customFormat="false" ht="22.5" hidden="false" customHeight="true" outlineLevel="0" collapsed="false">
      <c r="K9" s="639" t="str">
        <f aca="false">IF(A9="","",ROW())</f>
        <v/>
      </c>
      <c r="L9" s="639" t="str">
        <f aca="false">IFERROR(INDEX($A$1:$A$1000,SMALL($K$1:$K$1000,ROW(A9))),"")</f>
        <v/>
      </c>
    </row>
    <row r="10" customFormat="false" ht="22.5" hidden="false" customHeight="true" outlineLevel="0" collapsed="false">
      <c r="K10" s="639" t="str">
        <f aca="false">IF(A10="","",ROW())</f>
        <v/>
      </c>
      <c r="L10" s="639" t="str">
        <f aca="false">IFERROR(INDEX($A$1:$A$1000,SMALL($K$1:$K$1000,ROW(A10))),"")</f>
        <v/>
      </c>
    </row>
    <row r="11" customFormat="false" ht="22.5" hidden="false" customHeight="true" outlineLevel="0" collapsed="false">
      <c r="K11" s="639" t="str">
        <f aca="false">IF(A11="","",ROW())</f>
        <v/>
      </c>
      <c r="L11" s="639" t="str">
        <f aca="false">IFERROR(INDEX($A$1:$A$1000,SMALL($K$1:$K$1000,ROW(A11))),"")</f>
        <v/>
      </c>
    </row>
    <row r="12" customFormat="false" ht="22.5" hidden="false" customHeight="true" outlineLevel="0" collapsed="false">
      <c r="K12" s="639" t="str">
        <f aca="false">IF(A12="","",ROW())</f>
        <v/>
      </c>
      <c r="L12" s="639" t="str">
        <f aca="false">IFERROR(INDEX($A$1:$A$1000,SMALL($K$1:$K$1000,ROW(A12))),"")</f>
        <v/>
      </c>
    </row>
    <row r="13" customFormat="false" ht="22.5" hidden="false" customHeight="true" outlineLevel="0" collapsed="false">
      <c r="K13" s="639" t="str">
        <f aca="false">IF(A13="","",ROW())</f>
        <v/>
      </c>
      <c r="L13" s="639" t="str">
        <f aca="false">IFERROR(INDEX($A$1:$A$1000,SMALL($K$1:$K$1000,ROW(A13))),"")</f>
        <v/>
      </c>
    </row>
    <row r="14" customFormat="false" ht="22.5" hidden="false" customHeight="true" outlineLevel="0" collapsed="false">
      <c r="K14" s="639" t="str">
        <f aca="false">IF(A14="","",ROW())</f>
        <v/>
      </c>
      <c r="L14" s="639" t="str">
        <f aca="false">IFERROR(INDEX($A$1:$A$1000,SMALL($K$1:$K$1000,ROW(A14))),"")</f>
        <v/>
      </c>
    </row>
    <row r="15" customFormat="false" ht="22.5" hidden="false" customHeight="true" outlineLevel="0" collapsed="false">
      <c r="K15" s="639" t="str">
        <f aca="false">IF(A15="","",ROW())</f>
        <v/>
      </c>
      <c r="L15" s="639" t="str">
        <f aca="false">IFERROR(INDEX($A$1:$A$1000,SMALL($K$1:$K$1000,ROW(A15))),"")</f>
        <v/>
      </c>
    </row>
    <row r="16" customFormat="false" ht="22.5" hidden="false" customHeight="true" outlineLevel="0" collapsed="false">
      <c r="K16" s="639" t="str">
        <f aca="false">IF(A16="","",ROW())</f>
        <v/>
      </c>
      <c r="L16" s="639" t="str">
        <f aca="false">IFERROR(INDEX($A$1:$A$1000,SMALL($K$1:$K$1000,ROW(A16))),"")</f>
        <v/>
      </c>
    </row>
    <row r="17" customFormat="false" ht="22.5" hidden="false" customHeight="true" outlineLevel="0" collapsed="false">
      <c r="K17" s="639" t="str">
        <f aca="false">IF(A17="","",ROW())</f>
        <v/>
      </c>
      <c r="L17" s="639" t="str">
        <f aca="false">IFERROR(INDEX($A$1:$A$1000,SMALL($K$1:$K$1000,ROW(A17))),"")</f>
        <v/>
      </c>
    </row>
    <row r="18" customFormat="false" ht="22.5" hidden="false" customHeight="true" outlineLevel="0" collapsed="false">
      <c r="K18" s="639" t="str">
        <f aca="false">IF(A18="","",ROW())</f>
        <v/>
      </c>
      <c r="L18" s="639" t="str">
        <f aca="false">IFERROR(INDEX($A$1:$A$1000,SMALL($K$1:$K$1000,ROW(A18))),"")</f>
        <v/>
      </c>
    </row>
    <row r="19" customFormat="false" ht="22.5" hidden="false" customHeight="true" outlineLevel="0" collapsed="false">
      <c r="K19" s="639" t="str">
        <f aca="false">IF(A19="","",ROW())</f>
        <v/>
      </c>
      <c r="L19" s="639" t="str">
        <f aca="false">IFERROR(INDEX($A$1:$A$1000,SMALL($K$1:$K$1000,ROW(A19))),"")</f>
        <v/>
      </c>
    </row>
    <row r="20" customFormat="false" ht="22.5" hidden="false" customHeight="true" outlineLevel="0" collapsed="false">
      <c r="K20" s="639" t="str">
        <f aca="false">IF(A20="","",ROW())</f>
        <v/>
      </c>
      <c r="L20" s="639" t="str">
        <f aca="false">IFERROR(INDEX($A$1:$A$1000,SMALL($K$1:$K$1000,ROW(A20))),"")</f>
        <v/>
      </c>
    </row>
    <row r="21" customFormat="false" ht="22.5" hidden="false" customHeight="true" outlineLevel="0" collapsed="false">
      <c r="K21" s="639" t="str">
        <f aca="false">IF(A21="","",ROW())</f>
        <v/>
      </c>
      <c r="L21" s="639" t="str">
        <f aca="false">IFERROR(INDEX($A$1:$A$1000,SMALL($K$1:$K$1000,ROW(A21))),"")</f>
        <v/>
      </c>
    </row>
    <row r="22" customFormat="false" ht="22.5" hidden="false" customHeight="true" outlineLevel="0" collapsed="false">
      <c r="K22" s="639" t="str">
        <f aca="false">IF(A22="","",ROW())</f>
        <v/>
      </c>
      <c r="L22" s="639" t="str">
        <f aca="false">IFERROR(INDEX($A$1:$A$1000,SMALL($K$1:$K$1000,ROW(A22))),"")</f>
        <v/>
      </c>
    </row>
    <row r="23" customFormat="false" ht="22.5" hidden="false" customHeight="true" outlineLevel="0" collapsed="false">
      <c r="K23" s="639" t="str">
        <f aca="false">IF(A23="","",ROW())</f>
        <v/>
      </c>
      <c r="L23" s="639" t="str">
        <f aca="false">IFERROR(INDEX($A$1:$A$1000,SMALL($K$1:$K$1000,ROW(A23))),"")</f>
        <v/>
      </c>
    </row>
    <row r="24" customFormat="false" ht="22.5" hidden="false" customHeight="true" outlineLevel="0" collapsed="false">
      <c r="K24" s="639" t="str">
        <f aca="false">IF(A24="","",ROW())</f>
        <v/>
      </c>
      <c r="L24" s="639" t="str">
        <f aca="false">IFERROR(INDEX($A$1:$A$1000,SMALL($K$1:$K$1000,ROW(A24))),"")</f>
        <v/>
      </c>
    </row>
    <row r="25" customFormat="false" ht="22.5" hidden="false" customHeight="true" outlineLevel="0" collapsed="false">
      <c r="K25" s="639" t="str">
        <f aca="false">IF(A25="","",ROW())</f>
        <v/>
      </c>
      <c r="L25" s="639" t="str">
        <f aca="false">IFERROR(INDEX($A$1:$A$1000,SMALL($K$1:$K$1000,ROW(A25))),"")</f>
        <v/>
      </c>
    </row>
    <row r="26" customFormat="false" ht="22.5" hidden="false" customHeight="true" outlineLevel="0" collapsed="false">
      <c r="K26" s="639" t="str">
        <f aca="false">IF(A26="","",ROW())</f>
        <v/>
      </c>
      <c r="L26" s="639" t="str">
        <f aca="false">IFERROR(INDEX($A$1:$A$1000,SMALL($K$1:$K$1000,ROW(A26))),"")</f>
        <v/>
      </c>
    </row>
    <row r="27" customFormat="false" ht="22.5" hidden="false" customHeight="true" outlineLevel="0" collapsed="false">
      <c r="K27" s="639" t="str">
        <f aca="false">IF(A27="","",ROW())</f>
        <v/>
      </c>
      <c r="L27" s="639" t="str">
        <f aca="false">IFERROR(INDEX($A$1:$A$1000,SMALL($K$1:$K$1000,ROW(A27))),"")</f>
        <v/>
      </c>
    </row>
    <row r="28" customFormat="false" ht="22.5" hidden="false" customHeight="true" outlineLevel="0" collapsed="false">
      <c r="K28" s="639" t="str">
        <f aca="false">IF(A28="","",ROW())</f>
        <v/>
      </c>
      <c r="L28" s="639" t="str">
        <f aca="false">IFERROR(INDEX($A$1:$A$1000,SMALL($K$1:$K$1000,ROW(A28))),"")</f>
        <v/>
      </c>
    </row>
    <row r="29" customFormat="false" ht="22.5" hidden="false" customHeight="true" outlineLevel="0" collapsed="false">
      <c r="K29" s="639" t="str">
        <f aca="false">IF(A29="","",ROW())</f>
        <v/>
      </c>
      <c r="L29" s="639" t="str">
        <f aca="false">IFERROR(INDEX($A$1:$A$1000,SMALL($K$1:$K$1000,ROW(A29))),"")</f>
        <v/>
      </c>
    </row>
    <row r="30" customFormat="false" ht="22.5" hidden="false" customHeight="true" outlineLevel="0" collapsed="false">
      <c r="K30" s="639" t="str">
        <f aca="false">IF(A30="","",ROW())</f>
        <v/>
      </c>
      <c r="L30" s="639" t="str">
        <f aca="false">IFERROR(INDEX($A$1:$A$1000,SMALL($K$1:$K$1000,ROW(A30))),"")</f>
        <v/>
      </c>
    </row>
    <row r="31" customFormat="false" ht="22.5" hidden="false" customHeight="true" outlineLevel="0" collapsed="false">
      <c r="K31" s="639" t="str">
        <f aca="false">IF(A31="","",ROW())</f>
        <v/>
      </c>
      <c r="L31" s="639" t="str">
        <f aca="false">IFERROR(INDEX($A$1:$A$1000,SMALL($K$1:$K$1000,ROW(A31))),"")</f>
        <v/>
      </c>
    </row>
    <row r="32" customFormat="false" ht="22.5" hidden="false" customHeight="true" outlineLevel="0" collapsed="false">
      <c r="K32" s="639" t="str">
        <f aca="false">IF(A32="","",ROW())</f>
        <v/>
      </c>
      <c r="L32" s="639" t="str">
        <f aca="false">IFERROR(INDEX($A$1:$A$1000,SMALL($K$1:$K$1000,ROW(A32))),"")</f>
        <v/>
      </c>
    </row>
    <row r="33" customFormat="false" ht="22.5" hidden="false" customHeight="true" outlineLevel="0" collapsed="false">
      <c r="K33" s="639" t="str">
        <f aca="false">IF(A33="","",ROW())</f>
        <v/>
      </c>
      <c r="L33" s="639" t="str">
        <f aca="false">IFERROR(INDEX($A$1:$A$1000,SMALL($K$1:$K$1000,ROW(A33))),"")</f>
        <v/>
      </c>
    </row>
    <row r="34" customFormat="false" ht="22.5" hidden="false" customHeight="true" outlineLevel="0" collapsed="false">
      <c r="K34" s="639" t="str">
        <f aca="false">IF(A34="","",ROW())</f>
        <v/>
      </c>
      <c r="L34" s="639" t="str">
        <f aca="false">IFERROR(INDEX($A$1:$A$1000,SMALL($K$1:$K$1000,ROW(A34))),"")</f>
        <v/>
      </c>
    </row>
    <row r="35" customFormat="false" ht="22.5" hidden="false" customHeight="true" outlineLevel="0" collapsed="false">
      <c r="K35" s="639" t="str">
        <f aca="false">IF(A35="","",ROW())</f>
        <v/>
      </c>
      <c r="L35" s="639" t="str">
        <f aca="false">IFERROR(INDEX($A$1:$A$1000,SMALL($K$1:$K$1000,ROW(A35))),"")</f>
        <v/>
      </c>
    </row>
    <row r="36" customFormat="false" ht="22.5" hidden="false" customHeight="true" outlineLevel="0" collapsed="false">
      <c r="K36" s="639" t="str">
        <f aca="false">IF(A36="","",ROW())</f>
        <v/>
      </c>
      <c r="L36" s="639" t="str">
        <f aca="false">IFERROR(INDEX($A$1:$A$1000,SMALL($K$1:$K$1000,ROW(A36))),"")</f>
        <v/>
      </c>
    </row>
    <row r="37" customFormat="false" ht="22.5" hidden="false" customHeight="true" outlineLevel="0" collapsed="false">
      <c r="K37" s="639" t="str">
        <f aca="false">IF(A37="","",ROW())</f>
        <v/>
      </c>
      <c r="L37" s="639" t="str">
        <f aca="false">IFERROR(INDEX($A$1:$A$1000,SMALL($K$1:$K$1000,ROW(A37))),"")</f>
        <v/>
      </c>
    </row>
    <row r="38" customFormat="false" ht="22.5" hidden="false" customHeight="true" outlineLevel="0" collapsed="false">
      <c r="K38" s="639" t="str">
        <f aca="false">IF(A38="","",ROW())</f>
        <v/>
      </c>
      <c r="L38" s="639" t="str">
        <f aca="false">IFERROR(INDEX($A$1:$A$1000,SMALL($K$1:$K$1000,ROW(A38))),"")</f>
        <v/>
      </c>
    </row>
    <row r="39" customFormat="false" ht="22.5" hidden="false" customHeight="true" outlineLevel="0" collapsed="false">
      <c r="K39" s="639" t="str">
        <f aca="false">IF(A39="","",ROW())</f>
        <v/>
      </c>
      <c r="L39" s="639" t="str">
        <f aca="false">IFERROR(INDEX($A$1:$A$1000,SMALL($K$1:$K$1000,ROW(A39))),"")</f>
        <v/>
      </c>
    </row>
    <row r="40" customFormat="false" ht="22.5" hidden="false" customHeight="true" outlineLevel="0" collapsed="false">
      <c r="K40" s="639" t="str">
        <f aca="false">IF(A40="","",ROW())</f>
        <v/>
      </c>
      <c r="L40" s="639" t="str">
        <f aca="false">IFERROR(INDEX($A$1:$A$1000,SMALL($K$1:$K$1000,ROW(A40))),"")</f>
        <v/>
      </c>
    </row>
    <row r="41" customFormat="false" ht="22.5" hidden="false" customHeight="true" outlineLevel="0" collapsed="false">
      <c r="K41" s="639" t="str">
        <f aca="false">IF(A41="","",ROW())</f>
        <v/>
      </c>
      <c r="L41" s="639" t="str">
        <f aca="false">IFERROR(INDEX($A$1:$A$1000,SMALL($K$1:$K$1000,ROW(A41))),"")</f>
        <v/>
      </c>
    </row>
    <row r="42" customFormat="false" ht="22.5" hidden="false" customHeight="true" outlineLevel="0" collapsed="false">
      <c r="K42" s="639" t="str">
        <f aca="false">IF(A42="","",ROW())</f>
        <v/>
      </c>
      <c r="L42" s="639" t="str">
        <f aca="false">IFERROR(INDEX($A$1:$A$1000,SMALL($K$1:$K$1000,ROW(A42))),"")</f>
        <v/>
      </c>
    </row>
    <row r="43" customFormat="false" ht="22.5" hidden="false" customHeight="true" outlineLevel="0" collapsed="false">
      <c r="K43" s="639" t="str">
        <f aca="false">IF(A43="","",ROW())</f>
        <v/>
      </c>
      <c r="L43" s="639" t="str">
        <f aca="false">IFERROR(INDEX($A$1:$A$1000,SMALL($K$1:$K$1000,ROW(A43))),"")</f>
        <v/>
      </c>
    </row>
    <row r="44" customFormat="false" ht="22.5" hidden="false" customHeight="true" outlineLevel="0" collapsed="false">
      <c r="K44" s="639" t="str">
        <f aca="false">IF(A44="","",ROW())</f>
        <v/>
      </c>
      <c r="L44" s="639" t="str">
        <f aca="false">IFERROR(INDEX($A$1:$A$1000,SMALL($K$1:$K$1000,ROW(A44))),"")</f>
        <v/>
      </c>
    </row>
    <row r="45" customFormat="false" ht="22.5" hidden="false" customHeight="true" outlineLevel="0" collapsed="false">
      <c r="K45" s="639" t="str">
        <f aca="false">IF(A45="","",ROW())</f>
        <v/>
      </c>
      <c r="L45" s="639" t="str">
        <f aca="false">IFERROR(INDEX($A$1:$A$1000,SMALL($K$1:$K$1000,ROW(A45))),"")</f>
        <v/>
      </c>
    </row>
    <row r="46" customFormat="false" ht="22.5" hidden="false" customHeight="true" outlineLevel="0" collapsed="false">
      <c r="K46" s="639" t="str">
        <f aca="false">IF(A46="","",ROW())</f>
        <v/>
      </c>
      <c r="L46" s="639" t="str">
        <f aca="false">IFERROR(INDEX($A$1:$A$1000,SMALL($K$1:$K$1000,ROW(A46))),"")</f>
        <v/>
      </c>
    </row>
    <row r="47" customFormat="false" ht="22.5" hidden="false" customHeight="true" outlineLevel="0" collapsed="false">
      <c r="K47" s="639" t="str">
        <f aca="false">IF(A47="","",ROW())</f>
        <v/>
      </c>
      <c r="L47" s="639" t="str">
        <f aca="false">IFERROR(INDEX($A$1:$A$1000,SMALL($K$1:$K$1000,ROW(A47))),"")</f>
        <v/>
      </c>
    </row>
    <row r="48" customFormat="false" ht="22.5" hidden="false" customHeight="true" outlineLevel="0" collapsed="false">
      <c r="K48" s="639" t="str">
        <f aca="false">IF(A48="","",ROW())</f>
        <v/>
      </c>
      <c r="L48" s="639" t="str">
        <f aca="false">IFERROR(INDEX($A$1:$A$1000,SMALL($K$1:$K$1000,ROW(A48))),"")</f>
        <v/>
      </c>
    </row>
    <row r="49" customFormat="false" ht="22.5" hidden="false" customHeight="true" outlineLevel="0" collapsed="false">
      <c r="K49" s="639" t="str">
        <f aca="false">IF(A49="","",ROW())</f>
        <v/>
      </c>
      <c r="L49" s="639" t="str">
        <f aca="false">IFERROR(INDEX($A$1:$A$1000,SMALL($K$1:$K$1000,ROW(A49))),"")</f>
        <v/>
      </c>
    </row>
    <row r="50" customFormat="false" ht="22.5" hidden="false" customHeight="true" outlineLevel="0" collapsed="false">
      <c r="K50" s="639" t="str">
        <f aca="false">IF(A50="","",ROW())</f>
        <v/>
      </c>
      <c r="L50" s="639" t="str">
        <f aca="false">IFERROR(INDEX($A$1:$A$1000,SMALL($K$1:$K$1000,ROW(A50))),"")</f>
        <v/>
      </c>
    </row>
    <row r="51" customFormat="false" ht="22.5" hidden="false" customHeight="true" outlineLevel="0" collapsed="false">
      <c r="K51" s="639" t="str">
        <f aca="false">IF(A51="","",ROW())</f>
        <v/>
      </c>
      <c r="L51" s="639" t="str">
        <f aca="false">IFERROR(INDEX($A$1:$A$1000,SMALL($K$1:$K$1000,ROW(A51))),"")</f>
        <v/>
      </c>
    </row>
    <row r="52" customFormat="false" ht="22.5" hidden="false" customHeight="true" outlineLevel="0" collapsed="false">
      <c r="K52" s="639" t="str">
        <f aca="false">IF(A52="","",ROW())</f>
        <v/>
      </c>
      <c r="L52" s="639" t="str">
        <f aca="false">IFERROR(INDEX($A$1:$A$1000,SMALL($K$1:$K$1000,ROW(A52))),"")</f>
        <v/>
      </c>
    </row>
    <row r="53" customFormat="false" ht="22.5" hidden="false" customHeight="true" outlineLevel="0" collapsed="false">
      <c r="K53" s="639" t="str">
        <f aca="false">IF(A53="","",ROW())</f>
        <v/>
      </c>
      <c r="L53" s="639" t="str">
        <f aca="false">IFERROR(INDEX($A$1:$A$1000,SMALL($K$1:$K$1000,ROW(A53))),"")</f>
        <v/>
      </c>
    </row>
    <row r="54" customFormat="false" ht="22.5" hidden="false" customHeight="true" outlineLevel="0" collapsed="false">
      <c r="K54" s="639" t="str">
        <f aca="false">IF(A54="","",ROW())</f>
        <v/>
      </c>
      <c r="L54" s="639" t="str">
        <f aca="false">IFERROR(INDEX($A$1:$A$1000,SMALL($K$1:$K$1000,ROW(A54))),"")</f>
        <v/>
      </c>
    </row>
    <row r="55" customFormat="false" ht="22.5" hidden="false" customHeight="true" outlineLevel="0" collapsed="false">
      <c r="K55" s="639" t="str">
        <f aca="false">IF(A55="","",ROW())</f>
        <v/>
      </c>
      <c r="L55" s="639" t="str">
        <f aca="false">IFERROR(INDEX($A$1:$A$1000,SMALL($K$1:$K$1000,ROW(A55))),"")</f>
        <v/>
      </c>
    </row>
    <row r="56" customFormat="false" ht="22.5" hidden="false" customHeight="true" outlineLevel="0" collapsed="false">
      <c r="K56" s="639" t="str">
        <f aca="false">IF(A56="","",ROW())</f>
        <v/>
      </c>
      <c r="L56" s="639" t="str">
        <f aca="false">IFERROR(INDEX($A$1:$A$1000,SMALL($K$1:$K$1000,ROW(A56))),"")</f>
        <v/>
      </c>
    </row>
    <row r="57" customFormat="false" ht="22.5" hidden="false" customHeight="true" outlineLevel="0" collapsed="false">
      <c r="K57" s="639" t="str">
        <f aca="false">IF(A57="","",ROW())</f>
        <v/>
      </c>
      <c r="L57" s="639" t="str">
        <f aca="false">IFERROR(INDEX($A$1:$A$1000,SMALL($K$1:$K$1000,ROW(A57))),"")</f>
        <v/>
      </c>
    </row>
    <row r="58" customFormat="false" ht="22.5" hidden="false" customHeight="true" outlineLevel="0" collapsed="false">
      <c r="K58" s="639" t="str">
        <f aca="false">IF(A58="","",ROW())</f>
        <v/>
      </c>
      <c r="L58" s="639" t="str">
        <f aca="false">IFERROR(INDEX($A$1:$A$1000,SMALL($K$1:$K$1000,ROW(A58))),"")</f>
        <v/>
      </c>
    </row>
    <row r="59" customFormat="false" ht="22.5" hidden="false" customHeight="true" outlineLevel="0" collapsed="false">
      <c r="K59" s="639" t="str">
        <f aca="false">IF(A59="","",ROW())</f>
        <v/>
      </c>
      <c r="L59" s="639" t="str">
        <f aca="false">IFERROR(INDEX($A$1:$A$1000,SMALL($K$1:$K$1000,ROW(A59))),"")</f>
        <v/>
      </c>
    </row>
    <row r="60" customFormat="false" ht="22.5" hidden="false" customHeight="true" outlineLevel="0" collapsed="false">
      <c r="K60" s="639" t="str">
        <f aca="false">IF(A60="","",ROW())</f>
        <v/>
      </c>
      <c r="L60" s="639" t="str">
        <f aca="false">IFERROR(INDEX($A$1:$A$1000,SMALL($K$1:$K$1000,ROW(A60))),"")</f>
        <v/>
      </c>
    </row>
    <row r="61" customFormat="false" ht="22.5" hidden="false" customHeight="true" outlineLevel="0" collapsed="false">
      <c r="K61" s="639" t="str">
        <f aca="false">IF(A61="","",ROW())</f>
        <v/>
      </c>
      <c r="L61" s="639" t="str">
        <f aca="false">IFERROR(INDEX($A$1:$A$1000,SMALL($K$1:$K$1000,ROW(A61))),"")</f>
        <v/>
      </c>
    </row>
    <row r="62" customFormat="false" ht="22.5" hidden="false" customHeight="true" outlineLevel="0" collapsed="false">
      <c r="K62" s="639" t="str">
        <f aca="false">IF(A62="","",ROW())</f>
        <v/>
      </c>
      <c r="L62" s="639" t="str">
        <f aca="false">IFERROR(INDEX($A$1:$A$1000,SMALL($K$1:$K$1000,ROW(A62))),"")</f>
        <v/>
      </c>
    </row>
    <row r="63" customFormat="false" ht="22.5" hidden="false" customHeight="true" outlineLevel="0" collapsed="false">
      <c r="K63" s="639" t="str">
        <f aca="false">IF(A63="","",ROW())</f>
        <v/>
      </c>
      <c r="L63" s="639" t="str">
        <f aca="false">IFERROR(INDEX($A$1:$A$1000,SMALL($K$1:$K$1000,ROW(A63))),"")</f>
        <v/>
      </c>
    </row>
    <row r="64" customFormat="false" ht="22.5" hidden="false" customHeight="true" outlineLevel="0" collapsed="false">
      <c r="K64" s="639" t="str">
        <f aca="false">IF(A64="","",ROW())</f>
        <v/>
      </c>
      <c r="L64" s="639" t="str">
        <f aca="false">IFERROR(INDEX($A$1:$A$1000,SMALL($K$1:$K$1000,ROW(A64))),"")</f>
        <v/>
      </c>
    </row>
    <row r="65" customFormat="false" ht="22.5" hidden="false" customHeight="true" outlineLevel="0" collapsed="false">
      <c r="K65" s="639" t="str">
        <f aca="false">IF(A65="","",ROW())</f>
        <v/>
      </c>
      <c r="L65" s="639" t="str">
        <f aca="false">IFERROR(INDEX($A$1:$A$1000,SMALL($K$1:$K$1000,ROW(A65))),"")</f>
        <v/>
      </c>
    </row>
    <row r="66" customFormat="false" ht="22.5" hidden="false" customHeight="true" outlineLevel="0" collapsed="false">
      <c r="K66" s="639" t="str">
        <f aca="false">IF(A66="","",ROW())</f>
        <v/>
      </c>
      <c r="L66" s="639" t="str">
        <f aca="false">IFERROR(INDEX($A$1:$A$1000,SMALL($K$1:$K$1000,ROW(A66))),"")</f>
        <v/>
      </c>
    </row>
    <row r="67" customFormat="false" ht="22.5" hidden="false" customHeight="true" outlineLevel="0" collapsed="false">
      <c r="K67" s="639" t="str">
        <f aca="false">IF(A67="","",ROW())</f>
        <v/>
      </c>
      <c r="L67" s="639" t="str">
        <f aca="false">IFERROR(INDEX($A$1:$A$1000,SMALL($K$1:$K$1000,ROW(A67))),"")</f>
        <v/>
      </c>
    </row>
    <row r="68" customFormat="false" ht="22.5" hidden="false" customHeight="true" outlineLevel="0" collapsed="false">
      <c r="K68" s="639" t="str">
        <f aca="false">IF(A68="","",ROW())</f>
        <v/>
      </c>
      <c r="L68" s="639" t="str">
        <f aca="false">IFERROR(INDEX($A$1:$A$1000,SMALL($K$1:$K$1000,ROW(A68))),"")</f>
        <v/>
      </c>
    </row>
    <row r="69" customFormat="false" ht="22.5" hidden="false" customHeight="true" outlineLevel="0" collapsed="false">
      <c r="K69" s="639" t="str">
        <f aca="false">IF(A69="","",ROW())</f>
        <v/>
      </c>
      <c r="L69" s="639" t="str">
        <f aca="false">IFERROR(INDEX($A$1:$A$1000,SMALL($K$1:$K$1000,ROW(A69))),"")</f>
        <v/>
      </c>
    </row>
    <row r="70" customFormat="false" ht="22.5" hidden="false" customHeight="true" outlineLevel="0" collapsed="false">
      <c r="K70" s="639" t="str">
        <f aca="false">IF(A70="","",ROW())</f>
        <v/>
      </c>
      <c r="L70" s="639" t="str">
        <f aca="false">IFERROR(INDEX($A$1:$A$1000,SMALL($K$1:$K$1000,ROW(A70))),"")</f>
        <v/>
      </c>
    </row>
    <row r="71" customFormat="false" ht="22.5" hidden="false" customHeight="true" outlineLevel="0" collapsed="false">
      <c r="K71" s="639" t="str">
        <f aca="false">IF(A71="","",ROW())</f>
        <v/>
      </c>
      <c r="L71" s="639" t="str">
        <f aca="false">IFERROR(INDEX($A$1:$A$1000,SMALL($K$1:$K$1000,ROW(A71))),"")</f>
        <v/>
      </c>
    </row>
    <row r="72" customFormat="false" ht="22.5" hidden="false" customHeight="true" outlineLevel="0" collapsed="false">
      <c r="K72" s="639" t="str">
        <f aca="false">IF(A72="","",ROW())</f>
        <v/>
      </c>
      <c r="L72" s="639" t="str">
        <f aca="false">IFERROR(INDEX($A$1:$A$1000,SMALL($K$1:$K$1000,ROW(A72))),"")</f>
        <v/>
      </c>
    </row>
    <row r="73" customFormat="false" ht="22.5" hidden="false" customHeight="true" outlineLevel="0" collapsed="false">
      <c r="K73" s="639" t="str">
        <f aca="false">IF(A73="","",ROW())</f>
        <v/>
      </c>
      <c r="L73" s="639" t="str">
        <f aca="false">IFERROR(INDEX($A$1:$A$1000,SMALL($K$1:$K$1000,ROW(A73))),"")</f>
        <v/>
      </c>
    </row>
    <row r="74" customFormat="false" ht="22.5" hidden="false" customHeight="true" outlineLevel="0" collapsed="false">
      <c r="K74" s="639" t="str">
        <f aca="false">IF(A74="","",ROW())</f>
        <v/>
      </c>
      <c r="L74" s="639" t="str">
        <f aca="false">IFERROR(INDEX($A$1:$A$1000,SMALL($K$1:$K$1000,ROW(A74))),"")</f>
        <v/>
      </c>
    </row>
    <row r="75" customFormat="false" ht="22.5" hidden="false" customHeight="true" outlineLevel="0" collapsed="false">
      <c r="K75" s="639" t="str">
        <f aca="false">IF(A75="","",ROW())</f>
        <v/>
      </c>
      <c r="L75" s="639" t="str">
        <f aca="false">IFERROR(INDEX($A$1:$A$1000,SMALL($K$1:$K$1000,ROW(A75))),"")</f>
        <v/>
      </c>
    </row>
    <row r="76" customFormat="false" ht="22.5" hidden="false" customHeight="true" outlineLevel="0" collapsed="false">
      <c r="K76" s="639" t="str">
        <f aca="false">IF(A76="","",ROW())</f>
        <v/>
      </c>
      <c r="L76" s="639" t="str">
        <f aca="false">IFERROR(INDEX($A$1:$A$1000,SMALL($K$1:$K$1000,ROW(A76))),"")</f>
        <v/>
      </c>
    </row>
    <row r="77" customFormat="false" ht="22.5" hidden="false" customHeight="true" outlineLevel="0" collapsed="false">
      <c r="K77" s="639" t="str">
        <f aca="false">IF(A77="","",ROW())</f>
        <v/>
      </c>
      <c r="L77" s="639" t="str">
        <f aca="false">IFERROR(INDEX($A$1:$A$1000,SMALL($K$1:$K$1000,ROW(A77))),"")</f>
        <v/>
      </c>
    </row>
    <row r="78" customFormat="false" ht="22.5" hidden="false" customHeight="true" outlineLevel="0" collapsed="false">
      <c r="K78" s="639" t="str">
        <f aca="false">IF(A78="","",ROW())</f>
        <v/>
      </c>
      <c r="L78" s="639" t="str">
        <f aca="false">IFERROR(INDEX($A$1:$A$1000,SMALL($K$1:$K$1000,ROW(A78))),"")</f>
        <v/>
      </c>
    </row>
    <row r="79" customFormat="false" ht="22.5" hidden="false" customHeight="true" outlineLevel="0" collapsed="false">
      <c r="K79" s="639" t="str">
        <f aca="false">IF(A79="","",ROW())</f>
        <v/>
      </c>
      <c r="L79" s="639" t="str">
        <f aca="false">IFERROR(INDEX($A$1:$A$1000,SMALL($K$1:$K$1000,ROW(A79))),"")</f>
        <v/>
      </c>
    </row>
    <row r="80" customFormat="false" ht="22.5" hidden="false" customHeight="true" outlineLevel="0" collapsed="false">
      <c r="K80" s="639" t="str">
        <f aca="false">IF(A80="","",ROW())</f>
        <v/>
      </c>
      <c r="L80" s="639" t="str">
        <f aca="false">IFERROR(INDEX($A$1:$A$1000,SMALL($K$1:$K$1000,ROW(A80))),"")</f>
        <v/>
      </c>
    </row>
    <row r="81" customFormat="false" ht="22.5" hidden="false" customHeight="true" outlineLevel="0" collapsed="false">
      <c r="K81" s="639" t="str">
        <f aca="false">IF(A81="","",ROW())</f>
        <v/>
      </c>
      <c r="L81" s="639" t="str">
        <f aca="false">IFERROR(INDEX($A$1:$A$1000,SMALL($K$1:$K$1000,ROW(A81))),"")</f>
        <v/>
      </c>
    </row>
    <row r="82" customFormat="false" ht="22.5" hidden="false" customHeight="true" outlineLevel="0" collapsed="false">
      <c r="K82" s="639" t="str">
        <f aca="false">IF(A82="","",ROW())</f>
        <v/>
      </c>
      <c r="L82" s="639" t="str">
        <f aca="false">IFERROR(INDEX($A$1:$A$1000,SMALL($K$1:$K$1000,ROW(A82))),"")</f>
        <v/>
      </c>
    </row>
    <row r="83" customFormat="false" ht="22.5" hidden="false" customHeight="true" outlineLevel="0" collapsed="false">
      <c r="K83" s="639" t="str">
        <f aca="false">IF(A83="","",ROW())</f>
        <v/>
      </c>
      <c r="L83" s="639" t="str">
        <f aca="false">IFERROR(INDEX($A$1:$A$1000,SMALL($K$1:$K$1000,ROW(A83))),"")</f>
        <v/>
      </c>
    </row>
    <row r="84" customFormat="false" ht="22.5" hidden="false" customHeight="true" outlineLevel="0" collapsed="false">
      <c r="K84" s="639" t="str">
        <f aca="false">IF(A84="","",ROW())</f>
        <v/>
      </c>
      <c r="L84" s="639" t="str">
        <f aca="false">IFERROR(INDEX($A$1:$A$1000,SMALL($K$1:$K$1000,ROW(A84))),"")</f>
        <v/>
      </c>
    </row>
    <row r="85" customFormat="false" ht="22.5" hidden="false" customHeight="true" outlineLevel="0" collapsed="false">
      <c r="K85" s="639" t="str">
        <f aca="false">IF(A85="","",ROW())</f>
        <v/>
      </c>
      <c r="L85" s="639" t="str">
        <f aca="false">IFERROR(INDEX($A$1:$A$1000,SMALL($K$1:$K$1000,ROW(A85))),"")</f>
        <v/>
      </c>
    </row>
    <row r="86" customFormat="false" ht="22.5" hidden="false" customHeight="true" outlineLevel="0" collapsed="false">
      <c r="K86" s="639" t="str">
        <f aca="false">IF(A86="","",ROW())</f>
        <v/>
      </c>
      <c r="L86" s="639" t="str">
        <f aca="false">IFERROR(INDEX($A$1:$A$1000,SMALL($K$1:$K$1000,ROW(A86))),"")</f>
        <v/>
      </c>
    </row>
    <row r="87" customFormat="false" ht="22.5" hidden="false" customHeight="true" outlineLevel="0" collapsed="false">
      <c r="K87" s="639" t="str">
        <f aca="false">IF(A87="","",ROW())</f>
        <v/>
      </c>
      <c r="L87" s="639" t="str">
        <f aca="false">IFERROR(INDEX($A$1:$A$1000,SMALL($K$1:$K$1000,ROW(A87))),"")</f>
        <v/>
      </c>
    </row>
    <row r="88" customFormat="false" ht="22.5" hidden="false" customHeight="true" outlineLevel="0" collapsed="false">
      <c r="K88" s="639" t="str">
        <f aca="false">IF(A88="","",ROW())</f>
        <v/>
      </c>
      <c r="L88" s="639" t="str">
        <f aca="false">IFERROR(INDEX($A$1:$A$1000,SMALL($K$1:$K$1000,ROW(A88))),"")</f>
        <v/>
      </c>
    </row>
    <row r="89" customFormat="false" ht="22.5" hidden="false" customHeight="true" outlineLevel="0" collapsed="false">
      <c r="K89" s="639" t="str">
        <f aca="false">IF(A89="","",ROW())</f>
        <v/>
      </c>
      <c r="L89" s="639" t="str">
        <f aca="false">IFERROR(INDEX($A$1:$A$1000,SMALL($K$1:$K$1000,ROW(A89))),"")</f>
        <v/>
      </c>
    </row>
    <row r="90" customFormat="false" ht="22.5" hidden="false" customHeight="true" outlineLevel="0" collapsed="false">
      <c r="K90" s="639" t="str">
        <f aca="false">IF(A90="","",ROW())</f>
        <v/>
      </c>
      <c r="L90" s="639" t="str">
        <f aca="false">IFERROR(INDEX($A$1:$A$1000,SMALL($K$1:$K$1000,ROW(A90))),"")</f>
        <v/>
      </c>
    </row>
    <row r="91" customFormat="false" ht="22.5" hidden="false" customHeight="true" outlineLevel="0" collapsed="false">
      <c r="K91" s="639" t="str">
        <f aca="false">IF(A91="","",ROW())</f>
        <v/>
      </c>
      <c r="L91" s="639" t="str">
        <f aca="false">IFERROR(INDEX($A$1:$A$1000,SMALL($K$1:$K$1000,ROW(A91))),"")</f>
        <v/>
      </c>
    </row>
    <row r="92" customFormat="false" ht="22.5" hidden="false" customHeight="true" outlineLevel="0" collapsed="false">
      <c r="K92" s="639" t="str">
        <f aca="false">IF(A92="","",ROW())</f>
        <v/>
      </c>
      <c r="L92" s="639" t="str">
        <f aca="false">IFERROR(INDEX($A$1:$A$1000,SMALL($K$1:$K$1000,ROW(A92))),"")</f>
        <v/>
      </c>
    </row>
    <row r="93" customFormat="false" ht="22.5" hidden="false" customHeight="true" outlineLevel="0" collapsed="false">
      <c r="K93" s="639" t="str">
        <f aca="false">IF(A93="","",ROW())</f>
        <v/>
      </c>
      <c r="L93" s="639" t="str">
        <f aca="false">IFERROR(INDEX($A$1:$A$1000,SMALL($K$1:$K$1000,ROW(A93))),"")</f>
        <v/>
      </c>
    </row>
    <row r="94" customFormat="false" ht="22.5" hidden="false" customHeight="true" outlineLevel="0" collapsed="false">
      <c r="K94" s="639" t="str">
        <f aca="false">IF(A94="","",ROW())</f>
        <v/>
      </c>
      <c r="L94" s="639" t="str">
        <f aca="false">IFERROR(INDEX($A$1:$A$1000,SMALL($K$1:$K$1000,ROW(A94))),"")</f>
        <v/>
      </c>
    </row>
    <row r="95" customFormat="false" ht="22.5" hidden="false" customHeight="true" outlineLevel="0" collapsed="false">
      <c r="K95" s="639" t="str">
        <f aca="false">IF(A95="","",ROW())</f>
        <v/>
      </c>
      <c r="L95" s="639" t="str">
        <f aca="false">IFERROR(INDEX($A$1:$A$1000,SMALL($K$1:$K$1000,ROW(A95))),"")</f>
        <v/>
      </c>
    </row>
    <row r="96" customFormat="false" ht="22.5" hidden="false" customHeight="true" outlineLevel="0" collapsed="false">
      <c r="K96" s="639" t="str">
        <f aca="false">IF(A96="","",ROW())</f>
        <v/>
      </c>
      <c r="L96" s="639" t="str">
        <f aca="false">IFERROR(INDEX($A$1:$A$1000,SMALL($K$1:$K$1000,ROW(A96))),"")</f>
        <v/>
      </c>
    </row>
    <row r="97" customFormat="false" ht="22.5" hidden="false" customHeight="true" outlineLevel="0" collapsed="false">
      <c r="K97" s="639" t="str">
        <f aca="false">IF(A97="","",ROW())</f>
        <v/>
      </c>
      <c r="L97" s="639" t="str">
        <f aca="false">IFERROR(INDEX($A$1:$A$1000,SMALL($K$1:$K$1000,ROW(A97))),"")</f>
        <v/>
      </c>
    </row>
    <row r="98" customFormat="false" ht="22.5" hidden="false" customHeight="true" outlineLevel="0" collapsed="false">
      <c r="K98" s="639" t="str">
        <f aca="false">IF(A98="","",ROW())</f>
        <v/>
      </c>
      <c r="L98" s="639" t="str">
        <f aca="false">IFERROR(INDEX($A$1:$A$1000,SMALL($K$1:$K$1000,ROW(A98))),"")</f>
        <v/>
      </c>
    </row>
    <row r="99" customFormat="false" ht="22.5" hidden="false" customHeight="true" outlineLevel="0" collapsed="false">
      <c r="K99" s="639" t="str">
        <f aca="false">IF(A99="","",ROW())</f>
        <v/>
      </c>
      <c r="L99" s="639" t="str">
        <f aca="false">IFERROR(INDEX($A$1:$A$1000,SMALL($K$1:$K$1000,ROW(A99))),"")</f>
        <v/>
      </c>
    </row>
    <row r="100" customFormat="false" ht="22.5" hidden="false" customHeight="true" outlineLevel="0" collapsed="false">
      <c r="K100" s="639" t="str">
        <f aca="false">IF(A100="","",ROW())</f>
        <v/>
      </c>
      <c r="L100" s="639" t="str">
        <f aca="false">IFERROR(INDEX($A$1:$A$1000,SMALL($K$1:$K$1000,ROW(A100))),"")</f>
        <v/>
      </c>
    </row>
    <row r="101" customFormat="false" ht="22.5" hidden="false" customHeight="true" outlineLevel="0" collapsed="false">
      <c r="K101" s="639" t="str">
        <f aca="false">IF(A101="","",ROW())</f>
        <v/>
      </c>
      <c r="L101" s="639" t="str">
        <f aca="false">IFERROR(INDEX($A$1:$A$1000,SMALL($K$1:$K$1000,ROW(A101))),"")</f>
        <v/>
      </c>
    </row>
    <row r="102" customFormat="false" ht="22.5" hidden="false" customHeight="true" outlineLevel="0" collapsed="false">
      <c r="K102" s="639" t="str">
        <f aca="false">IF(A102="","",ROW())</f>
        <v/>
      </c>
      <c r="L102" s="639" t="str">
        <f aca="false">IFERROR(INDEX($A$1:$A$1000,SMALL($K$1:$K$1000,ROW(A102))),"")</f>
        <v/>
      </c>
    </row>
    <row r="103" customFormat="false" ht="22.5" hidden="false" customHeight="true" outlineLevel="0" collapsed="false">
      <c r="K103" s="639" t="str">
        <f aca="false">IF(A103="","",ROW())</f>
        <v/>
      </c>
      <c r="L103" s="639" t="str">
        <f aca="false">IFERROR(INDEX($A$1:$A$1000,SMALL($K$1:$K$1000,ROW(A103))),"")</f>
        <v/>
      </c>
    </row>
    <row r="104" customFormat="false" ht="22.5" hidden="false" customHeight="true" outlineLevel="0" collapsed="false">
      <c r="K104" s="639" t="str">
        <f aca="false">IF(A104="","",ROW())</f>
        <v/>
      </c>
      <c r="L104" s="639" t="str">
        <f aca="false">IFERROR(INDEX($A$1:$A$1000,SMALL($K$1:$K$1000,ROW(A104))),"")</f>
        <v/>
      </c>
    </row>
    <row r="105" customFormat="false" ht="22.5" hidden="false" customHeight="true" outlineLevel="0" collapsed="false">
      <c r="K105" s="639" t="str">
        <f aca="false">IF(A105="","",ROW())</f>
        <v/>
      </c>
      <c r="L105" s="639" t="str">
        <f aca="false">IFERROR(INDEX($A$1:$A$1000,SMALL($K$1:$K$1000,ROW(A105))),"")</f>
        <v/>
      </c>
    </row>
    <row r="106" customFormat="false" ht="22.5" hidden="false" customHeight="true" outlineLevel="0" collapsed="false">
      <c r="K106" s="639" t="str">
        <f aca="false">IF(A106="","",ROW())</f>
        <v/>
      </c>
      <c r="L106" s="639" t="str">
        <f aca="false">IFERROR(INDEX($A$1:$A$1000,SMALL($K$1:$K$1000,ROW(A106))),"")</f>
        <v/>
      </c>
    </row>
    <row r="107" customFormat="false" ht="22.5" hidden="false" customHeight="true" outlineLevel="0" collapsed="false">
      <c r="K107" s="639" t="str">
        <f aca="false">IF(A107="","",ROW())</f>
        <v/>
      </c>
      <c r="L107" s="639" t="str">
        <f aca="false">IFERROR(INDEX($A$1:$A$1000,SMALL($K$1:$K$1000,ROW(A107))),"")</f>
        <v/>
      </c>
    </row>
    <row r="108" customFormat="false" ht="22.5" hidden="false" customHeight="true" outlineLevel="0" collapsed="false">
      <c r="K108" s="639" t="str">
        <f aca="false">IF(A108="","",ROW())</f>
        <v/>
      </c>
      <c r="L108" s="639" t="str">
        <f aca="false">IFERROR(INDEX($A$1:$A$1000,SMALL($K$1:$K$1000,ROW(A108))),"")</f>
        <v/>
      </c>
    </row>
    <row r="109" customFormat="false" ht="22.5" hidden="false" customHeight="true" outlineLevel="0" collapsed="false">
      <c r="K109" s="639" t="str">
        <f aca="false">IF(A109="","",ROW())</f>
        <v/>
      </c>
      <c r="L109" s="639" t="str">
        <f aca="false">IFERROR(INDEX($A$1:$A$1000,SMALL($K$1:$K$1000,ROW(A109))),"")</f>
        <v/>
      </c>
    </row>
    <row r="110" customFormat="false" ht="22.5" hidden="false" customHeight="true" outlineLevel="0" collapsed="false">
      <c r="K110" s="639" t="str">
        <f aca="false">IF(A110="","",ROW())</f>
        <v/>
      </c>
      <c r="L110" s="639" t="str">
        <f aca="false">IFERROR(INDEX($A$1:$A$1000,SMALL($K$1:$K$1000,ROW(A110))),"")</f>
        <v/>
      </c>
    </row>
    <row r="111" customFormat="false" ht="22.5" hidden="false" customHeight="true" outlineLevel="0" collapsed="false">
      <c r="K111" s="639" t="str">
        <f aca="false">IF(A111="","",ROW())</f>
        <v/>
      </c>
      <c r="L111" s="639" t="str">
        <f aca="false">IFERROR(INDEX($A$1:$A$1000,SMALL($K$1:$K$1000,ROW(A111))),"")</f>
        <v/>
      </c>
    </row>
    <row r="112" customFormat="false" ht="22.5" hidden="false" customHeight="true" outlineLevel="0" collapsed="false">
      <c r="K112" s="639" t="str">
        <f aca="false">IF(A112="","",ROW())</f>
        <v/>
      </c>
      <c r="L112" s="639" t="str">
        <f aca="false">IFERROR(INDEX($A$1:$A$1000,SMALL($K$1:$K$1000,ROW(A112))),"")</f>
        <v/>
      </c>
    </row>
    <row r="113" customFormat="false" ht="22.5" hidden="false" customHeight="true" outlineLevel="0" collapsed="false">
      <c r="K113" s="639" t="str">
        <f aca="false">IF(A113="","",ROW())</f>
        <v/>
      </c>
      <c r="L113" s="639" t="str">
        <f aca="false">IFERROR(INDEX($A$1:$A$1000,SMALL($K$1:$K$1000,ROW(A113))),"")</f>
        <v/>
      </c>
    </row>
    <row r="114" customFormat="false" ht="22.5" hidden="false" customHeight="true" outlineLevel="0" collapsed="false">
      <c r="K114" s="639" t="str">
        <f aca="false">IF(A114="","",ROW())</f>
        <v/>
      </c>
      <c r="L114" s="639" t="str">
        <f aca="false">IFERROR(INDEX($A$1:$A$1000,SMALL($K$1:$K$1000,ROW(A114))),"")</f>
        <v/>
      </c>
    </row>
    <row r="115" customFormat="false" ht="22.5" hidden="false" customHeight="true" outlineLevel="0" collapsed="false">
      <c r="K115" s="639" t="str">
        <f aca="false">IF(A115="","",ROW())</f>
        <v/>
      </c>
      <c r="L115" s="639" t="str">
        <f aca="false">IFERROR(INDEX($A$1:$A$1000,SMALL($K$1:$K$1000,ROW(A115))),"")</f>
        <v/>
      </c>
    </row>
    <row r="116" customFormat="false" ht="22.5" hidden="false" customHeight="true" outlineLevel="0" collapsed="false">
      <c r="K116" s="639" t="str">
        <f aca="false">IF(A116="","",ROW())</f>
        <v/>
      </c>
      <c r="L116" s="639" t="str">
        <f aca="false">IFERROR(INDEX($A$1:$A$1000,SMALL($K$1:$K$1000,ROW(A116))),"")</f>
        <v/>
      </c>
    </row>
    <row r="117" customFormat="false" ht="22.5" hidden="false" customHeight="true" outlineLevel="0" collapsed="false">
      <c r="K117" s="639" t="str">
        <f aca="false">IF(A117="","",ROW())</f>
        <v/>
      </c>
      <c r="L117" s="639" t="str">
        <f aca="false">IFERROR(INDEX($A$1:$A$1000,SMALL($K$1:$K$1000,ROW(A117))),"")</f>
        <v/>
      </c>
    </row>
    <row r="118" customFormat="false" ht="22.5" hidden="false" customHeight="true" outlineLevel="0" collapsed="false">
      <c r="K118" s="639" t="str">
        <f aca="false">IF(A118="","",ROW())</f>
        <v/>
      </c>
      <c r="L118" s="639" t="str">
        <f aca="false">IFERROR(INDEX($A$1:$A$1000,SMALL($K$1:$K$1000,ROW(A118))),"")</f>
        <v/>
      </c>
    </row>
    <row r="119" customFormat="false" ht="22.5" hidden="false" customHeight="true" outlineLevel="0" collapsed="false">
      <c r="K119" s="639" t="str">
        <f aca="false">IF(A119="","",ROW())</f>
        <v/>
      </c>
      <c r="L119" s="639" t="str">
        <f aca="false">IFERROR(INDEX($A$1:$A$1000,SMALL($K$1:$K$1000,ROW(A119))),"")</f>
        <v/>
      </c>
    </row>
    <row r="120" customFormat="false" ht="22.5" hidden="false" customHeight="true" outlineLevel="0" collapsed="false">
      <c r="K120" s="639" t="str">
        <f aca="false">IF(A120="","",ROW())</f>
        <v/>
      </c>
      <c r="L120" s="639" t="str">
        <f aca="false">IFERROR(INDEX($A$1:$A$1000,SMALL($K$1:$K$1000,ROW(A120))),"")</f>
        <v/>
      </c>
    </row>
    <row r="121" customFormat="false" ht="22.5" hidden="false" customHeight="true" outlineLevel="0" collapsed="false">
      <c r="K121" s="639" t="str">
        <f aca="false">IF(A121="","",ROW())</f>
        <v/>
      </c>
      <c r="L121" s="639" t="str">
        <f aca="false">IFERROR(INDEX($A$1:$A$1000,SMALL($K$1:$K$1000,ROW(A121))),"")</f>
        <v/>
      </c>
    </row>
    <row r="122" customFormat="false" ht="22.5" hidden="false" customHeight="true" outlineLevel="0" collapsed="false">
      <c r="K122" s="639" t="str">
        <f aca="false">IF(A122="","",ROW())</f>
        <v/>
      </c>
      <c r="L122" s="639" t="str">
        <f aca="false">IFERROR(INDEX($A$1:$A$1000,SMALL($K$1:$K$1000,ROW(A122))),"")</f>
        <v/>
      </c>
    </row>
    <row r="123" customFormat="false" ht="22.5" hidden="false" customHeight="true" outlineLevel="0" collapsed="false">
      <c r="K123" s="639" t="str">
        <f aca="false">IF(A123="","",ROW())</f>
        <v/>
      </c>
      <c r="L123" s="639" t="str">
        <f aca="false">IFERROR(INDEX($A$1:$A$1000,SMALL($K$1:$K$1000,ROW(A123))),"")</f>
        <v/>
      </c>
    </row>
    <row r="124" customFormat="false" ht="22.5" hidden="false" customHeight="true" outlineLevel="0" collapsed="false">
      <c r="K124" s="639" t="str">
        <f aca="false">IF(A124="","",ROW())</f>
        <v/>
      </c>
      <c r="L124" s="639" t="str">
        <f aca="false">IFERROR(INDEX($A$1:$A$1000,SMALL($K$1:$K$1000,ROW(A124))),"")</f>
        <v/>
      </c>
    </row>
    <row r="125" customFormat="false" ht="22.5" hidden="false" customHeight="true" outlineLevel="0" collapsed="false">
      <c r="K125" s="639" t="str">
        <f aca="false">IF(A125="","",ROW())</f>
        <v/>
      </c>
      <c r="L125" s="639" t="str">
        <f aca="false">IFERROR(INDEX($A$1:$A$1000,SMALL($K$1:$K$1000,ROW(A125))),"")</f>
        <v/>
      </c>
    </row>
    <row r="126" customFormat="false" ht="22.5" hidden="false" customHeight="true" outlineLevel="0" collapsed="false">
      <c r="K126" s="639" t="str">
        <f aca="false">IF(A126="","",ROW())</f>
        <v/>
      </c>
      <c r="L126" s="639" t="str">
        <f aca="false">IFERROR(INDEX($A$1:$A$1000,SMALL($K$1:$K$1000,ROW(A126))),"")</f>
        <v/>
      </c>
    </row>
    <row r="127" customFormat="false" ht="22.5" hidden="false" customHeight="true" outlineLevel="0" collapsed="false">
      <c r="K127" s="639" t="str">
        <f aca="false">IF(A127="","",ROW())</f>
        <v/>
      </c>
      <c r="L127" s="639" t="str">
        <f aca="false">IFERROR(INDEX($A$1:$A$1000,SMALL($K$1:$K$1000,ROW(A127))),"")</f>
        <v/>
      </c>
    </row>
    <row r="128" customFormat="false" ht="22.5" hidden="false" customHeight="true" outlineLevel="0" collapsed="false">
      <c r="K128" s="639" t="str">
        <f aca="false">IF(A128="","",ROW())</f>
        <v/>
      </c>
      <c r="L128" s="639" t="str">
        <f aca="false">IFERROR(INDEX($A$1:$A$1000,SMALL($K$1:$K$1000,ROW(A128))),"")</f>
        <v/>
      </c>
    </row>
    <row r="129" customFormat="false" ht="22.5" hidden="false" customHeight="true" outlineLevel="0" collapsed="false">
      <c r="K129" s="639" t="str">
        <f aca="false">IF(A129="","",ROW())</f>
        <v/>
      </c>
      <c r="L129" s="639" t="str">
        <f aca="false">IFERROR(INDEX($A$1:$A$1000,SMALL($K$1:$K$1000,ROW(A129))),"")</f>
        <v/>
      </c>
    </row>
    <row r="130" customFormat="false" ht="22.5" hidden="false" customHeight="true" outlineLevel="0" collapsed="false">
      <c r="K130" s="639" t="str">
        <f aca="false">IF(A130="","",ROW())</f>
        <v/>
      </c>
      <c r="L130" s="639" t="str">
        <f aca="false">IFERROR(INDEX($A$1:$A$1000,SMALL($K$1:$K$1000,ROW(A130))),"")</f>
        <v/>
      </c>
    </row>
    <row r="131" customFormat="false" ht="22.5" hidden="false" customHeight="true" outlineLevel="0" collapsed="false">
      <c r="K131" s="639" t="str">
        <f aca="false">IF(A131="","",ROW())</f>
        <v/>
      </c>
      <c r="L131" s="639" t="str">
        <f aca="false">IFERROR(INDEX($A$1:$A$1000,SMALL($K$1:$K$1000,ROW(A131))),"")</f>
        <v/>
      </c>
    </row>
    <row r="132" customFormat="false" ht="22.5" hidden="false" customHeight="true" outlineLevel="0" collapsed="false">
      <c r="K132" s="639" t="str">
        <f aca="false">IF(A132="","",ROW())</f>
        <v/>
      </c>
      <c r="L132" s="639" t="str">
        <f aca="false">IFERROR(INDEX($A$1:$A$1000,SMALL($K$1:$K$1000,ROW(A132))),"")</f>
        <v/>
      </c>
    </row>
    <row r="133" customFormat="false" ht="22.5" hidden="false" customHeight="true" outlineLevel="0" collapsed="false">
      <c r="K133" s="639" t="str">
        <f aca="false">IF(A133="","",ROW())</f>
        <v/>
      </c>
      <c r="L133" s="639" t="str">
        <f aca="false">IFERROR(INDEX($A$1:$A$1000,SMALL($K$1:$K$1000,ROW(A133))),"")</f>
        <v/>
      </c>
    </row>
    <row r="134" customFormat="false" ht="22.5" hidden="false" customHeight="true" outlineLevel="0" collapsed="false">
      <c r="K134" s="639" t="str">
        <f aca="false">IF(A134="","",ROW())</f>
        <v/>
      </c>
      <c r="L134" s="639" t="str">
        <f aca="false">IFERROR(INDEX($A$1:$A$1000,SMALL($K$1:$K$1000,ROW(A134))),"")</f>
        <v/>
      </c>
    </row>
    <row r="135" customFormat="false" ht="22.5" hidden="false" customHeight="true" outlineLevel="0" collapsed="false">
      <c r="K135" s="639" t="str">
        <f aca="false">IF(A135="","",ROW())</f>
        <v/>
      </c>
      <c r="L135" s="639" t="str">
        <f aca="false">IFERROR(INDEX($A$1:$A$1000,SMALL($K$1:$K$1000,ROW(A135))),"")</f>
        <v/>
      </c>
    </row>
    <row r="136" customFormat="false" ht="22.5" hidden="false" customHeight="true" outlineLevel="0" collapsed="false">
      <c r="K136" s="639" t="str">
        <f aca="false">IF(A136="","",ROW())</f>
        <v/>
      </c>
      <c r="L136" s="639" t="str">
        <f aca="false">IFERROR(INDEX($A$1:$A$1000,SMALL($K$1:$K$1000,ROW(A136))),"")</f>
        <v/>
      </c>
    </row>
    <row r="137" customFormat="false" ht="22.5" hidden="false" customHeight="true" outlineLevel="0" collapsed="false">
      <c r="K137" s="639" t="str">
        <f aca="false">IF(A137="","",ROW())</f>
        <v/>
      </c>
      <c r="L137" s="639" t="str">
        <f aca="false">IFERROR(INDEX($A$1:$A$1000,SMALL($K$1:$K$1000,ROW(A137))),"")</f>
        <v/>
      </c>
    </row>
    <row r="138" customFormat="false" ht="22.5" hidden="false" customHeight="true" outlineLevel="0" collapsed="false">
      <c r="K138" s="639" t="str">
        <f aca="false">IF(A138="","",ROW())</f>
        <v/>
      </c>
      <c r="L138" s="639" t="str">
        <f aca="false">IFERROR(INDEX($A$1:$A$1000,SMALL($K$1:$K$1000,ROW(A138))),"")</f>
        <v/>
      </c>
    </row>
    <row r="139" customFormat="false" ht="22.5" hidden="false" customHeight="true" outlineLevel="0" collapsed="false">
      <c r="K139" s="639" t="str">
        <f aca="false">IF(A139="","",ROW())</f>
        <v/>
      </c>
      <c r="L139" s="639" t="str">
        <f aca="false">IFERROR(INDEX($A$1:$A$1000,SMALL($K$1:$K$1000,ROW(A139))),"")</f>
        <v/>
      </c>
    </row>
    <row r="140" customFormat="false" ht="22.5" hidden="false" customHeight="true" outlineLevel="0" collapsed="false">
      <c r="K140" s="639" t="str">
        <f aca="false">IF(A140="","",ROW())</f>
        <v/>
      </c>
      <c r="L140" s="639" t="str">
        <f aca="false">IFERROR(INDEX($A$1:$A$1000,SMALL($K$1:$K$1000,ROW(A140))),"")</f>
        <v/>
      </c>
    </row>
    <row r="141" customFormat="false" ht="22.5" hidden="false" customHeight="true" outlineLevel="0" collapsed="false">
      <c r="K141" s="639" t="str">
        <f aca="false">IF(A141="","",ROW())</f>
        <v/>
      </c>
      <c r="L141" s="639" t="str">
        <f aca="false">IFERROR(INDEX($A$1:$A$1000,SMALL($K$1:$K$1000,ROW(A141))),"")</f>
        <v/>
      </c>
    </row>
    <row r="142" customFormat="false" ht="22.5" hidden="false" customHeight="true" outlineLevel="0" collapsed="false">
      <c r="K142" s="639" t="str">
        <f aca="false">IF(A142="","",ROW())</f>
        <v/>
      </c>
      <c r="L142" s="639" t="str">
        <f aca="false">IFERROR(INDEX($A$1:$A$1000,SMALL($K$1:$K$1000,ROW(A142))),"")</f>
        <v/>
      </c>
    </row>
    <row r="143" customFormat="false" ht="22.5" hidden="false" customHeight="true" outlineLevel="0" collapsed="false">
      <c r="K143" s="639" t="str">
        <f aca="false">IF(A143="","",ROW())</f>
        <v/>
      </c>
      <c r="L143" s="639" t="str">
        <f aca="false">IFERROR(INDEX($A$1:$A$1000,SMALL($K$1:$K$1000,ROW(A143))),"")</f>
        <v/>
      </c>
    </row>
    <row r="144" customFormat="false" ht="22.5" hidden="false" customHeight="true" outlineLevel="0" collapsed="false">
      <c r="K144" s="639" t="str">
        <f aca="false">IF(A144="","",ROW())</f>
        <v/>
      </c>
      <c r="L144" s="639" t="str">
        <f aca="false">IFERROR(INDEX($A$1:$A$1000,SMALL($K$1:$K$1000,ROW(A144))),"")</f>
        <v/>
      </c>
    </row>
    <row r="145" customFormat="false" ht="22.5" hidden="false" customHeight="true" outlineLevel="0" collapsed="false">
      <c r="K145" s="639" t="str">
        <f aca="false">IF(A145="","",ROW())</f>
        <v/>
      </c>
      <c r="L145" s="639" t="str">
        <f aca="false">IFERROR(INDEX($A$1:$A$1000,SMALL($K$1:$K$1000,ROW(A145))),"")</f>
        <v/>
      </c>
    </row>
    <row r="146" customFormat="false" ht="22.5" hidden="false" customHeight="true" outlineLevel="0" collapsed="false">
      <c r="K146" s="639" t="str">
        <f aca="false">IF(A146="","",ROW())</f>
        <v/>
      </c>
      <c r="L146" s="639" t="str">
        <f aca="false">IFERROR(INDEX($A$1:$A$1000,SMALL($K$1:$K$1000,ROW(A146))),"")</f>
        <v/>
      </c>
    </row>
    <row r="147" customFormat="false" ht="22.5" hidden="false" customHeight="true" outlineLevel="0" collapsed="false">
      <c r="K147" s="639" t="str">
        <f aca="false">IF(A147="","",ROW())</f>
        <v/>
      </c>
      <c r="L147" s="639" t="str">
        <f aca="false">IFERROR(INDEX($A$1:$A$1000,SMALL($K$1:$K$1000,ROW(A147))),"")</f>
        <v/>
      </c>
    </row>
    <row r="148" customFormat="false" ht="22.5" hidden="false" customHeight="true" outlineLevel="0" collapsed="false">
      <c r="K148" s="639" t="str">
        <f aca="false">IF(A148="","",ROW())</f>
        <v/>
      </c>
      <c r="L148" s="639" t="str">
        <f aca="false">IFERROR(INDEX($A$1:$A$1000,SMALL($K$1:$K$1000,ROW(A148))),"")</f>
        <v/>
      </c>
    </row>
    <row r="149" customFormat="false" ht="22.5" hidden="false" customHeight="true" outlineLevel="0" collapsed="false">
      <c r="K149" s="639" t="str">
        <f aca="false">IF(A149="","",ROW())</f>
        <v/>
      </c>
      <c r="L149" s="639" t="str">
        <f aca="false">IFERROR(INDEX($A$1:$A$1000,SMALL($K$1:$K$1000,ROW(A149))),"")</f>
        <v/>
      </c>
    </row>
    <row r="150" customFormat="false" ht="22.5" hidden="false" customHeight="true" outlineLevel="0" collapsed="false">
      <c r="K150" s="639" t="str">
        <f aca="false">IF(A150="","",ROW())</f>
        <v/>
      </c>
      <c r="L150" s="639" t="str">
        <f aca="false">IFERROR(INDEX($A$1:$A$1000,SMALL($K$1:$K$1000,ROW(A150))),"")</f>
        <v/>
      </c>
    </row>
    <row r="151" customFormat="false" ht="22.5" hidden="false" customHeight="true" outlineLevel="0" collapsed="false">
      <c r="K151" s="639" t="str">
        <f aca="false">IF(A151="","",ROW())</f>
        <v/>
      </c>
      <c r="L151" s="639" t="str">
        <f aca="false">IFERROR(INDEX($A$1:$A$1000,SMALL($K$1:$K$1000,ROW(A151))),"")</f>
        <v/>
      </c>
    </row>
    <row r="152" customFormat="false" ht="22.5" hidden="false" customHeight="true" outlineLevel="0" collapsed="false">
      <c r="K152" s="639" t="str">
        <f aca="false">IF(A152="","",ROW())</f>
        <v/>
      </c>
      <c r="L152" s="639" t="str">
        <f aca="false">IFERROR(INDEX($A$1:$A$1000,SMALL($K$1:$K$1000,ROW(A152))),"")</f>
        <v/>
      </c>
    </row>
    <row r="153" customFormat="false" ht="22.5" hidden="false" customHeight="true" outlineLevel="0" collapsed="false">
      <c r="K153" s="639" t="str">
        <f aca="false">IF(A153="","",ROW())</f>
        <v/>
      </c>
      <c r="L153" s="639" t="str">
        <f aca="false">IFERROR(INDEX($A$1:$A$1000,SMALL($K$1:$K$1000,ROW(A153))),"")</f>
        <v/>
      </c>
    </row>
    <row r="154" customFormat="false" ht="22.5" hidden="false" customHeight="true" outlineLevel="0" collapsed="false">
      <c r="K154" s="639" t="str">
        <f aca="false">IF(A154="","",ROW())</f>
        <v/>
      </c>
      <c r="L154" s="639" t="str">
        <f aca="false">IFERROR(INDEX($A$1:$A$1000,SMALL($K$1:$K$1000,ROW(A154))),"")</f>
        <v/>
      </c>
    </row>
    <row r="155" customFormat="false" ht="22.5" hidden="false" customHeight="true" outlineLevel="0" collapsed="false">
      <c r="K155" s="639" t="str">
        <f aca="false">IF(A155="","",ROW())</f>
        <v/>
      </c>
      <c r="L155" s="639" t="str">
        <f aca="false">IFERROR(INDEX($A$1:$A$1000,SMALL($K$1:$K$1000,ROW(A155))),"")</f>
        <v/>
      </c>
    </row>
    <row r="156" customFormat="false" ht="22.5" hidden="false" customHeight="true" outlineLevel="0" collapsed="false">
      <c r="K156" s="639" t="str">
        <f aca="false">IF(A156="","",ROW())</f>
        <v/>
      </c>
      <c r="L156" s="639" t="str">
        <f aca="false">IFERROR(INDEX($A$1:$A$1000,SMALL($K$1:$K$1000,ROW(A156))),"")</f>
        <v/>
      </c>
    </row>
    <row r="157" customFormat="false" ht="22.5" hidden="false" customHeight="true" outlineLevel="0" collapsed="false">
      <c r="K157" s="639" t="str">
        <f aca="false">IF(A157="","",ROW())</f>
        <v/>
      </c>
      <c r="L157" s="639" t="str">
        <f aca="false">IFERROR(INDEX($A$1:$A$1000,SMALL($K$1:$K$1000,ROW(A157))),"")</f>
        <v/>
      </c>
    </row>
    <row r="158" customFormat="false" ht="22.5" hidden="false" customHeight="true" outlineLevel="0" collapsed="false">
      <c r="K158" s="639" t="str">
        <f aca="false">IF(A158="","",ROW())</f>
        <v/>
      </c>
      <c r="L158" s="639" t="str">
        <f aca="false">IFERROR(INDEX($A$1:$A$1000,SMALL($K$1:$K$1000,ROW(A158))),"")</f>
        <v/>
      </c>
    </row>
    <row r="159" customFormat="false" ht="22.5" hidden="false" customHeight="true" outlineLevel="0" collapsed="false">
      <c r="K159" s="639" t="str">
        <f aca="false">IF(A159="","",ROW())</f>
        <v/>
      </c>
      <c r="L159" s="639" t="str">
        <f aca="false">IFERROR(INDEX($A$1:$A$1000,SMALL($K$1:$K$1000,ROW(A159))),"")</f>
        <v/>
      </c>
    </row>
    <row r="160" customFormat="false" ht="22.5" hidden="false" customHeight="true" outlineLevel="0" collapsed="false">
      <c r="K160" s="639" t="str">
        <f aca="false">IF(A160="","",ROW())</f>
        <v/>
      </c>
      <c r="L160" s="639" t="str">
        <f aca="false">IFERROR(INDEX($A$1:$A$1000,SMALL($K$1:$K$1000,ROW(A160))),"")</f>
        <v/>
      </c>
    </row>
    <row r="161" customFormat="false" ht="22.5" hidden="false" customHeight="true" outlineLevel="0" collapsed="false">
      <c r="K161" s="639" t="str">
        <f aca="false">IF(A161="","",ROW())</f>
        <v/>
      </c>
      <c r="L161" s="639" t="str">
        <f aca="false">IFERROR(INDEX($A$1:$A$1000,SMALL($K$1:$K$1000,ROW(A161))),"")</f>
        <v/>
      </c>
    </row>
    <row r="162" customFormat="false" ht="22.5" hidden="false" customHeight="true" outlineLevel="0" collapsed="false">
      <c r="K162" s="639" t="str">
        <f aca="false">IF(A162="","",ROW())</f>
        <v/>
      </c>
      <c r="L162" s="639" t="str">
        <f aca="false">IFERROR(INDEX($A$1:$A$1000,SMALL($K$1:$K$1000,ROW(A162))),"")</f>
        <v/>
      </c>
    </row>
    <row r="163" customFormat="false" ht="22.5" hidden="false" customHeight="true" outlineLevel="0" collapsed="false">
      <c r="K163" s="639" t="str">
        <f aca="false">IF(A163="","",ROW())</f>
        <v/>
      </c>
      <c r="L163" s="639" t="str">
        <f aca="false">IFERROR(INDEX($A$1:$A$1000,SMALL($K$1:$K$1000,ROW(A163))),"")</f>
        <v/>
      </c>
    </row>
    <row r="164" customFormat="false" ht="22.5" hidden="false" customHeight="true" outlineLevel="0" collapsed="false">
      <c r="K164" s="639" t="str">
        <f aca="false">IF(A164="","",ROW())</f>
        <v/>
      </c>
      <c r="L164" s="639" t="str">
        <f aca="false">IFERROR(INDEX($A$1:$A$1000,SMALL($K$1:$K$1000,ROW(A164))),"")</f>
        <v/>
      </c>
    </row>
    <row r="165" customFormat="false" ht="22.5" hidden="false" customHeight="true" outlineLevel="0" collapsed="false">
      <c r="K165" s="639" t="str">
        <f aca="false">IF(A165="","",ROW())</f>
        <v/>
      </c>
      <c r="L165" s="639" t="str">
        <f aca="false">IFERROR(INDEX($A$1:$A$1000,SMALL($K$1:$K$1000,ROW(A165))),"")</f>
        <v/>
      </c>
    </row>
    <row r="166" customFormat="false" ht="22.5" hidden="false" customHeight="true" outlineLevel="0" collapsed="false">
      <c r="K166" s="639" t="str">
        <f aca="false">IF(A166="","",ROW())</f>
        <v/>
      </c>
      <c r="L166" s="639" t="str">
        <f aca="false">IFERROR(INDEX($A$1:$A$1000,SMALL($K$1:$K$1000,ROW(A166))),"")</f>
        <v/>
      </c>
    </row>
    <row r="167" customFormat="false" ht="22.5" hidden="false" customHeight="true" outlineLevel="0" collapsed="false">
      <c r="K167" s="639" t="str">
        <f aca="false">IF(A167="","",ROW())</f>
        <v/>
      </c>
      <c r="L167" s="639" t="str">
        <f aca="false">IFERROR(INDEX($A$1:$A$1000,SMALL($K$1:$K$1000,ROW(A167))),"")</f>
        <v/>
      </c>
    </row>
    <row r="168" customFormat="false" ht="22.5" hidden="false" customHeight="true" outlineLevel="0" collapsed="false">
      <c r="K168" s="639" t="str">
        <f aca="false">IF(A168="","",ROW())</f>
        <v/>
      </c>
      <c r="L168" s="639" t="str">
        <f aca="false">IFERROR(INDEX($A$1:$A$1000,SMALL($K$1:$K$1000,ROW(A168))),"")</f>
        <v/>
      </c>
    </row>
    <row r="169" customFormat="false" ht="22.5" hidden="false" customHeight="true" outlineLevel="0" collapsed="false">
      <c r="K169" s="639" t="str">
        <f aca="false">IF(A169="","",ROW())</f>
        <v/>
      </c>
      <c r="L169" s="639" t="str">
        <f aca="false">IFERROR(INDEX($A$1:$A$1000,SMALL($K$1:$K$1000,ROW(A169))),"")</f>
        <v/>
      </c>
    </row>
    <row r="170" customFormat="false" ht="22.5" hidden="false" customHeight="true" outlineLevel="0" collapsed="false">
      <c r="K170" s="639" t="str">
        <f aca="false">IF(A170="","",ROW())</f>
        <v/>
      </c>
      <c r="L170" s="639" t="str">
        <f aca="false">IFERROR(INDEX($A$1:$A$1000,SMALL($K$1:$K$1000,ROW(A170))),"")</f>
        <v/>
      </c>
    </row>
    <row r="171" customFormat="false" ht="22.5" hidden="false" customHeight="true" outlineLevel="0" collapsed="false">
      <c r="K171" s="639" t="str">
        <f aca="false">IF(A171="","",ROW())</f>
        <v/>
      </c>
      <c r="L171" s="639" t="str">
        <f aca="false">IFERROR(INDEX($A$1:$A$1000,SMALL($K$1:$K$1000,ROW(A171))),"")</f>
        <v/>
      </c>
    </row>
    <row r="172" customFormat="false" ht="22.5" hidden="false" customHeight="true" outlineLevel="0" collapsed="false">
      <c r="K172" s="639" t="str">
        <f aca="false">IF(A172="","",ROW())</f>
        <v/>
      </c>
      <c r="L172" s="639" t="str">
        <f aca="false">IFERROR(INDEX($A$1:$A$1000,SMALL($K$1:$K$1000,ROW(A172))),"")</f>
        <v/>
      </c>
    </row>
    <row r="173" customFormat="false" ht="22.5" hidden="false" customHeight="true" outlineLevel="0" collapsed="false">
      <c r="K173" s="639" t="str">
        <f aca="false">IF(A173="","",ROW())</f>
        <v/>
      </c>
      <c r="L173" s="639" t="str">
        <f aca="false">IFERROR(INDEX($A$1:$A$1000,SMALL($K$1:$K$1000,ROW(A173))),"")</f>
        <v/>
      </c>
    </row>
    <row r="174" customFormat="false" ht="22.5" hidden="false" customHeight="true" outlineLevel="0" collapsed="false">
      <c r="K174" s="639" t="str">
        <f aca="false">IF(A174="","",ROW())</f>
        <v/>
      </c>
      <c r="L174" s="639" t="str">
        <f aca="false">IFERROR(INDEX($A$1:$A$1000,SMALL($K$1:$K$1000,ROW(A174))),"")</f>
        <v/>
      </c>
    </row>
    <row r="175" customFormat="false" ht="22.5" hidden="false" customHeight="true" outlineLevel="0" collapsed="false">
      <c r="K175" s="639" t="str">
        <f aca="false">IF(A175="","",ROW())</f>
        <v/>
      </c>
      <c r="L175" s="639" t="str">
        <f aca="false">IFERROR(INDEX($A$1:$A$1000,SMALL($K$1:$K$1000,ROW(A175))),"")</f>
        <v/>
      </c>
    </row>
    <row r="176" customFormat="false" ht="22.5" hidden="false" customHeight="true" outlineLevel="0" collapsed="false">
      <c r="K176" s="639" t="str">
        <f aca="false">IF(A176="","",ROW())</f>
        <v/>
      </c>
      <c r="L176" s="639" t="str">
        <f aca="false">IFERROR(INDEX($A$1:$A$1000,SMALL($K$1:$K$1000,ROW(A176))),"")</f>
        <v/>
      </c>
    </row>
    <row r="177" customFormat="false" ht="22.5" hidden="false" customHeight="true" outlineLevel="0" collapsed="false">
      <c r="K177" s="639" t="str">
        <f aca="false">IF(A177="","",ROW())</f>
        <v/>
      </c>
      <c r="L177" s="639" t="str">
        <f aca="false">IFERROR(INDEX($A$1:$A$1000,SMALL($K$1:$K$1000,ROW(A177))),"")</f>
        <v/>
      </c>
    </row>
    <row r="178" customFormat="false" ht="22.5" hidden="false" customHeight="true" outlineLevel="0" collapsed="false">
      <c r="K178" s="639" t="str">
        <f aca="false">IF(A178="","",ROW())</f>
        <v/>
      </c>
      <c r="L178" s="639" t="str">
        <f aca="false">IFERROR(INDEX($A$1:$A$1000,SMALL($K$1:$K$1000,ROW(A178))),"")</f>
        <v/>
      </c>
    </row>
    <row r="179" customFormat="false" ht="22.5" hidden="false" customHeight="true" outlineLevel="0" collapsed="false">
      <c r="K179" s="639" t="str">
        <f aca="false">IF(A179="","",ROW())</f>
        <v/>
      </c>
      <c r="L179" s="639" t="str">
        <f aca="false">IFERROR(INDEX($A$1:$A$1000,SMALL($K$1:$K$1000,ROW(A179))),"")</f>
        <v/>
      </c>
    </row>
    <row r="180" customFormat="false" ht="22.5" hidden="false" customHeight="true" outlineLevel="0" collapsed="false">
      <c r="K180" s="639" t="str">
        <f aca="false">IF(A180="","",ROW())</f>
        <v/>
      </c>
      <c r="L180" s="639" t="str">
        <f aca="false">IFERROR(INDEX($A$1:$A$1000,SMALL($K$1:$K$1000,ROW(A180))),"")</f>
        <v/>
      </c>
    </row>
    <row r="181" customFormat="false" ht="22.5" hidden="false" customHeight="true" outlineLevel="0" collapsed="false">
      <c r="K181" s="639" t="str">
        <f aca="false">IF(A181="","",ROW())</f>
        <v/>
      </c>
      <c r="L181" s="639" t="str">
        <f aca="false">IFERROR(INDEX($A$1:$A$1000,SMALL($K$1:$K$1000,ROW(A181))),"")</f>
        <v/>
      </c>
    </row>
    <row r="182" customFormat="false" ht="22.5" hidden="false" customHeight="true" outlineLevel="0" collapsed="false">
      <c r="K182" s="639" t="str">
        <f aca="false">IF(A182="","",ROW())</f>
        <v/>
      </c>
      <c r="L182" s="639" t="str">
        <f aca="false">IFERROR(INDEX($A$1:$A$1000,SMALL($K$1:$K$1000,ROW(A182))),"")</f>
        <v/>
      </c>
    </row>
    <row r="183" customFormat="false" ht="22.5" hidden="false" customHeight="true" outlineLevel="0" collapsed="false">
      <c r="K183" s="639" t="str">
        <f aca="false">IF(A183="","",ROW())</f>
        <v/>
      </c>
      <c r="L183" s="639" t="str">
        <f aca="false">IFERROR(INDEX($A$1:$A$1000,SMALL($K$1:$K$1000,ROW(A183))),"")</f>
        <v/>
      </c>
    </row>
    <row r="184" customFormat="false" ht="22.5" hidden="false" customHeight="true" outlineLevel="0" collapsed="false">
      <c r="K184" s="639" t="str">
        <f aca="false">IF(A184="","",ROW())</f>
        <v/>
      </c>
      <c r="L184" s="639" t="str">
        <f aca="false">IFERROR(INDEX($A$1:$A$1000,SMALL($K$1:$K$1000,ROW(A184))),"")</f>
        <v/>
      </c>
    </row>
    <row r="185" customFormat="false" ht="22.5" hidden="false" customHeight="true" outlineLevel="0" collapsed="false">
      <c r="K185" s="639" t="str">
        <f aca="false">IF(A185="","",ROW())</f>
        <v/>
      </c>
      <c r="L185" s="639" t="str">
        <f aca="false">IFERROR(INDEX($A$1:$A$1000,SMALL($K$1:$K$1000,ROW(A185))),"")</f>
        <v/>
      </c>
    </row>
    <row r="186" customFormat="false" ht="22.5" hidden="false" customHeight="true" outlineLevel="0" collapsed="false">
      <c r="K186" s="639" t="str">
        <f aca="false">IF(A186="","",ROW())</f>
        <v/>
      </c>
      <c r="L186" s="639" t="str">
        <f aca="false">IFERROR(INDEX($A$1:$A$1000,SMALL($K$1:$K$1000,ROW(A186))),"")</f>
        <v/>
      </c>
    </row>
    <row r="187" customFormat="false" ht="22.5" hidden="false" customHeight="true" outlineLevel="0" collapsed="false">
      <c r="K187" s="639" t="str">
        <f aca="false">IF(A187="","",ROW())</f>
        <v/>
      </c>
      <c r="L187" s="639" t="str">
        <f aca="false">IFERROR(INDEX($A$1:$A$1000,SMALL($K$1:$K$1000,ROW(A187))),"")</f>
        <v/>
      </c>
    </row>
    <row r="188" customFormat="false" ht="22.5" hidden="false" customHeight="true" outlineLevel="0" collapsed="false">
      <c r="K188" s="639" t="str">
        <f aca="false">IF(A188="","",ROW())</f>
        <v/>
      </c>
      <c r="L188" s="639" t="str">
        <f aca="false">IFERROR(INDEX($A$1:$A$1000,SMALL($K$1:$K$1000,ROW(A188))),"")</f>
        <v/>
      </c>
    </row>
    <row r="189" customFormat="false" ht="22.5" hidden="false" customHeight="true" outlineLevel="0" collapsed="false">
      <c r="K189" s="639" t="str">
        <f aca="false">IF(A189="","",ROW())</f>
        <v/>
      </c>
      <c r="L189" s="639" t="str">
        <f aca="false">IFERROR(INDEX($A$1:$A$1000,SMALL($K$1:$K$1000,ROW(A189))),"")</f>
        <v/>
      </c>
    </row>
    <row r="190" customFormat="false" ht="22.5" hidden="false" customHeight="true" outlineLevel="0" collapsed="false">
      <c r="K190" s="639" t="str">
        <f aca="false">IF(A190="","",ROW())</f>
        <v/>
      </c>
      <c r="L190" s="639" t="str">
        <f aca="false">IFERROR(INDEX($A$1:$A$1000,SMALL($K$1:$K$1000,ROW(A190))),"")</f>
        <v/>
      </c>
    </row>
    <row r="191" customFormat="false" ht="22.5" hidden="false" customHeight="true" outlineLevel="0" collapsed="false">
      <c r="K191" s="639" t="str">
        <f aca="false">IF(A191="","",ROW())</f>
        <v/>
      </c>
      <c r="L191" s="639" t="str">
        <f aca="false">IFERROR(INDEX($A$1:$A$1000,SMALL($K$1:$K$1000,ROW(A191))),"")</f>
        <v/>
      </c>
    </row>
    <row r="192" customFormat="false" ht="22.5" hidden="false" customHeight="true" outlineLevel="0" collapsed="false">
      <c r="K192" s="639" t="str">
        <f aca="false">IF(A192="","",ROW())</f>
        <v/>
      </c>
      <c r="L192" s="639" t="str">
        <f aca="false">IFERROR(INDEX($A$1:$A$1000,SMALL($K$1:$K$1000,ROW(A192))),"")</f>
        <v/>
      </c>
    </row>
    <row r="193" customFormat="false" ht="22.5" hidden="false" customHeight="true" outlineLevel="0" collapsed="false">
      <c r="K193" s="639" t="str">
        <f aca="false">IF(A193="","",ROW())</f>
        <v/>
      </c>
      <c r="L193" s="639" t="str">
        <f aca="false">IFERROR(INDEX($A$1:$A$1000,SMALL($K$1:$K$1000,ROW(A193))),"")</f>
        <v/>
      </c>
    </row>
    <row r="194" customFormat="false" ht="22.5" hidden="false" customHeight="true" outlineLevel="0" collapsed="false">
      <c r="K194" s="639" t="str">
        <f aca="false">IF(A194="","",ROW())</f>
        <v/>
      </c>
      <c r="L194" s="639" t="str">
        <f aca="false">IFERROR(INDEX($A$1:$A$1000,SMALL($K$1:$K$1000,ROW(A194))),"")</f>
        <v/>
      </c>
    </row>
    <row r="195" customFormat="false" ht="22.5" hidden="false" customHeight="true" outlineLevel="0" collapsed="false">
      <c r="K195" s="639" t="str">
        <f aca="false">IF(A195="","",ROW())</f>
        <v/>
      </c>
      <c r="L195" s="639" t="str">
        <f aca="false">IFERROR(INDEX($A$1:$A$1000,SMALL($K$1:$K$1000,ROW(A195))),"")</f>
        <v/>
      </c>
    </row>
    <row r="196" customFormat="false" ht="22.5" hidden="false" customHeight="true" outlineLevel="0" collapsed="false">
      <c r="K196" s="639" t="str">
        <f aca="false">IF(A196="","",ROW())</f>
        <v/>
      </c>
      <c r="L196" s="639" t="str">
        <f aca="false">IFERROR(INDEX($A$1:$A$1000,SMALL($K$1:$K$1000,ROW(A196))),"")</f>
        <v/>
      </c>
    </row>
    <row r="197" customFormat="false" ht="22.5" hidden="false" customHeight="true" outlineLevel="0" collapsed="false">
      <c r="K197" s="639" t="str">
        <f aca="false">IF(A197="","",ROW())</f>
        <v/>
      </c>
      <c r="L197" s="639" t="str">
        <f aca="false">IFERROR(INDEX($A$1:$A$1000,SMALL($K$1:$K$1000,ROW(A197))),"")</f>
        <v/>
      </c>
    </row>
    <row r="198" customFormat="false" ht="22.5" hidden="false" customHeight="true" outlineLevel="0" collapsed="false">
      <c r="K198" s="639" t="str">
        <f aca="false">IF(A198="","",ROW())</f>
        <v/>
      </c>
      <c r="L198" s="639" t="str">
        <f aca="false">IFERROR(INDEX($A$1:$A$1000,SMALL($K$1:$K$1000,ROW(A198))),"")</f>
        <v/>
      </c>
    </row>
    <row r="199" customFormat="false" ht="22.5" hidden="false" customHeight="true" outlineLevel="0" collapsed="false">
      <c r="K199" s="639" t="str">
        <f aca="false">IF(A199="","",ROW())</f>
        <v/>
      </c>
      <c r="L199" s="639" t="str">
        <f aca="false">IFERROR(INDEX($A$1:$A$1000,SMALL($K$1:$K$1000,ROW(A199))),"")</f>
        <v/>
      </c>
    </row>
    <row r="200" customFormat="false" ht="22.5" hidden="false" customHeight="true" outlineLevel="0" collapsed="false">
      <c r="K200" s="639" t="str">
        <f aca="false">IF(A200="","",ROW())</f>
        <v/>
      </c>
      <c r="L200" s="639" t="str">
        <f aca="false">IFERROR(INDEX($A$1:$A$1000,SMALL($K$1:$K$1000,ROW(A200))),"")</f>
        <v/>
      </c>
    </row>
    <row r="201" customFormat="false" ht="22.5" hidden="false" customHeight="true" outlineLevel="0" collapsed="false">
      <c r="K201" s="639" t="str">
        <f aca="false">IF(A201="","",ROW())</f>
        <v/>
      </c>
      <c r="L201" s="639" t="str">
        <f aca="false">IFERROR(INDEX($A$1:$A$1000,SMALL($K$1:$K$1000,ROW(A201))),"")</f>
        <v/>
      </c>
    </row>
    <row r="202" customFormat="false" ht="22.5" hidden="false" customHeight="true" outlineLevel="0" collapsed="false">
      <c r="K202" s="639" t="str">
        <f aca="false">IF(A202="","",ROW())</f>
        <v/>
      </c>
      <c r="L202" s="639" t="str">
        <f aca="false">IFERROR(INDEX($A$1:$A$1000,SMALL($K$1:$K$1000,ROW(A202))),"")</f>
        <v/>
      </c>
    </row>
    <row r="203" customFormat="false" ht="22.5" hidden="false" customHeight="true" outlineLevel="0" collapsed="false">
      <c r="K203" s="639" t="str">
        <f aca="false">IF(A203="","",ROW())</f>
        <v/>
      </c>
      <c r="L203" s="639" t="str">
        <f aca="false">IFERROR(INDEX($A$1:$A$1000,SMALL($K$1:$K$1000,ROW(A203))),"")</f>
        <v/>
      </c>
    </row>
    <row r="204" customFormat="false" ht="22.5" hidden="false" customHeight="true" outlineLevel="0" collapsed="false">
      <c r="K204" s="639" t="str">
        <f aca="false">IF(A204="","",ROW())</f>
        <v/>
      </c>
      <c r="L204" s="639" t="str">
        <f aca="false">IFERROR(INDEX($A$1:$A$1000,SMALL($K$1:$K$1000,ROW(A204))),"")</f>
        <v/>
      </c>
    </row>
    <row r="205" customFormat="false" ht="22.5" hidden="false" customHeight="true" outlineLevel="0" collapsed="false">
      <c r="K205" s="639" t="str">
        <f aca="false">IF(A205="","",ROW())</f>
        <v/>
      </c>
      <c r="L205" s="639" t="str">
        <f aca="false">IFERROR(INDEX($A$1:$A$1000,SMALL($K$1:$K$1000,ROW(A205))),"")</f>
        <v/>
      </c>
    </row>
    <row r="206" customFormat="false" ht="22.5" hidden="false" customHeight="true" outlineLevel="0" collapsed="false">
      <c r="K206" s="639" t="str">
        <f aca="false">IF(A206="","",ROW())</f>
        <v/>
      </c>
      <c r="L206" s="639" t="str">
        <f aca="false">IFERROR(INDEX($A$1:$A$1000,SMALL($K$1:$K$1000,ROW(A206))),"")</f>
        <v/>
      </c>
    </row>
    <row r="207" customFormat="false" ht="22.5" hidden="false" customHeight="true" outlineLevel="0" collapsed="false">
      <c r="K207" s="639" t="str">
        <f aca="false">IF(A207="","",ROW())</f>
        <v/>
      </c>
      <c r="L207" s="639" t="str">
        <f aca="false">IFERROR(INDEX($A$1:$A$1000,SMALL($K$1:$K$1000,ROW(A207))),"")</f>
        <v/>
      </c>
    </row>
    <row r="208" customFormat="false" ht="22.5" hidden="false" customHeight="true" outlineLevel="0" collapsed="false">
      <c r="K208" s="639" t="str">
        <f aca="false">IF(A208="","",ROW())</f>
        <v/>
      </c>
      <c r="L208" s="639" t="str">
        <f aca="false">IFERROR(INDEX($A$1:$A$1000,SMALL($K$1:$K$1000,ROW(A208))),"")</f>
        <v/>
      </c>
    </row>
    <row r="209" customFormat="false" ht="22.5" hidden="false" customHeight="true" outlineLevel="0" collapsed="false">
      <c r="K209" s="639" t="str">
        <f aca="false">IF(A209="","",ROW())</f>
        <v/>
      </c>
      <c r="L209" s="639" t="str">
        <f aca="false">IFERROR(INDEX($A$1:$A$1000,SMALL($K$1:$K$1000,ROW(A209))),"")</f>
        <v/>
      </c>
    </row>
    <row r="210" customFormat="false" ht="22.5" hidden="false" customHeight="true" outlineLevel="0" collapsed="false">
      <c r="K210" s="639" t="str">
        <f aca="false">IF(A210="","",ROW())</f>
        <v/>
      </c>
      <c r="L210" s="639" t="str">
        <f aca="false">IFERROR(INDEX($A$1:$A$1000,SMALL($K$1:$K$1000,ROW(A210))),"")</f>
        <v/>
      </c>
    </row>
    <row r="211" customFormat="false" ht="22.5" hidden="false" customHeight="true" outlineLevel="0" collapsed="false">
      <c r="K211" s="639" t="str">
        <f aca="false">IF(A211="","",ROW())</f>
        <v/>
      </c>
      <c r="L211" s="639" t="str">
        <f aca="false">IFERROR(INDEX($A$1:$A$1000,SMALL($K$1:$K$1000,ROW(A211))),"")</f>
        <v/>
      </c>
    </row>
    <row r="212" customFormat="false" ht="22.5" hidden="false" customHeight="true" outlineLevel="0" collapsed="false">
      <c r="K212" s="639" t="str">
        <f aca="false">IF(A212="","",ROW())</f>
        <v/>
      </c>
      <c r="L212" s="639" t="str">
        <f aca="false">IFERROR(INDEX($A$1:$A$1000,SMALL($K$1:$K$1000,ROW(A212))),"")</f>
        <v/>
      </c>
    </row>
    <row r="213" customFormat="false" ht="22.5" hidden="false" customHeight="true" outlineLevel="0" collapsed="false">
      <c r="K213" s="639" t="str">
        <f aca="false">IF(A213="","",ROW())</f>
        <v/>
      </c>
      <c r="L213" s="639" t="str">
        <f aca="false">IFERROR(INDEX($A$1:$A$1000,SMALL($K$1:$K$1000,ROW(A213))),"")</f>
        <v/>
      </c>
    </row>
    <row r="214" customFormat="false" ht="22.5" hidden="false" customHeight="true" outlineLevel="0" collapsed="false">
      <c r="K214" s="639" t="str">
        <f aca="false">IF(A214="","",ROW())</f>
        <v/>
      </c>
      <c r="L214" s="639" t="str">
        <f aca="false">IFERROR(INDEX($A$1:$A$1000,SMALL($K$1:$K$1000,ROW(A214))),"")</f>
        <v/>
      </c>
    </row>
    <row r="215" customFormat="false" ht="22.5" hidden="false" customHeight="true" outlineLevel="0" collapsed="false">
      <c r="K215" s="639" t="str">
        <f aca="false">IF(A215="","",ROW())</f>
        <v/>
      </c>
      <c r="L215" s="639" t="str">
        <f aca="false">IFERROR(INDEX($A$1:$A$1000,SMALL($K$1:$K$1000,ROW(A215))),"")</f>
        <v/>
      </c>
    </row>
    <row r="216" customFormat="false" ht="22.5" hidden="false" customHeight="true" outlineLevel="0" collapsed="false">
      <c r="K216" s="639" t="str">
        <f aca="false">IF(A216="","",ROW())</f>
        <v/>
      </c>
      <c r="L216" s="639" t="str">
        <f aca="false">IFERROR(INDEX($A$1:$A$1000,SMALL($K$1:$K$1000,ROW(A216))),"")</f>
        <v/>
      </c>
    </row>
    <row r="217" customFormat="false" ht="22.5" hidden="false" customHeight="true" outlineLevel="0" collapsed="false">
      <c r="K217" s="639" t="str">
        <f aca="false">IF(A217="","",ROW())</f>
        <v/>
      </c>
      <c r="L217" s="639" t="str">
        <f aca="false">IFERROR(INDEX($A$1:$A$1000,SMALL($K$1:$K$1000,ROW(A217))),"")</f>
        <v/>
      </c>
    </row>
    <row r="218" customFormat="false" ht="22.5" hidden="false" customHeight="true" outlineLevel="0" collapsed="false">
      <c r="K218" s="639" t="str">
        <f aca="false">IF(A218="","",ROW())</f>
        <v/>
      </c>
      <c r="L218" s="639" t="str">
        <f aca="false">IFERROR(INDEX($A$1:$A$1000,SMALL($K$1:$K$1000,ROW(A218))),"")</f>
        <v/>
      </c>
    </row>
    <row r="219" customFormat="false" ht="22.5" hidden="false" customHeight="true" outlineLevel="0" collapsed="false">
      <c r="K219" s="639" t="str">
        <f aca="false">IF(A219="","",ROW())</f>
        <v/>
      </c>
      <c r="L219" s="639" t="str">
        <f aca="false">IFERROR(INDEX($A$1:$A$1000,SMALL($K$1:$K$1000,ROW(A219))),"")</f>
        <v/>
      </c>
    </row>
    <row r="220" customFormat="false" ht="22.5" hidden="false" customHeight="true" outlineLevel="0" collapsed="false">
      <c r="K220" s="639" t="str">
        <f aca="false">IF(A220="","",ROW())</f>
        <v/>
      </c>
      <c r="L220" s="639" t="str">
        <f aca="false">IFERROR(INDEX($A$1:$A$1000,SMALL($K$1:$K$1000,ROW(A220))),"")</f>
        <v/>
      </c>
    </row>
    <row r="221" customFormat="false" ht="22.5" hidden="false" customHeight="true" outlineLevel="0" collapsed="false">
      <c r="K221" s="639" t="str">
        <f aca="false">IF(A221="","",ROW())</f>
        <v/>
      </c>
      <c r="L221" s="639" t="str">
        <f aca="false">IFERROR(INDEX($A$1:$A$1000,SMALL($K$1:$K$1000,ROW(A221))),"")</f>
        <v/>
      </c>
    </row>
    <row r="222" customFormat="false" ht="22.5" hidden="false" customHeight="true" outlineLevel="0" collapsed="false">
      <c r="K222" s="639" t="str">
        <f aca="false">IF(A222="","",ROW())</f>
        <v/>
      </c>
      <c r="L222" s="639" t="str">
        <f aca="false">IFERROR(INDEX($A$1:$A$1000,SMALL($K$1:$K$1000,ROW(A222))),"")</f>
        <v/>
      </c>
    </row>
    <row r="223" customFormat="false" ht="22.5" hidden="false" customHeight="true" outlineLevel="0" collapsed="false">
      <c r="K223" s="639" t="str">
        <f aca="false">IF(A223="","",ROW())</f>
        <v/>
      </c>
      <c r="L223" s="639" t="str">
        <f aca="false">IFERROR(INDEX($A$1:$A$1000,SMALL($K$1:$K$1000,ROW(A223))),"")</f>
        <v/>
      </c>
    </row>
    <row r="224" customFormat="false" ht="22.5" hidden="false" customHeight="true" outlineLevel="0" collapsed="false">
      <c r="K224" s="639" t="str">
        <f aca="false">IF(A224="","",ROW())</f>
        <v/>
      </c>
      <c r="L224" s="639" t="str">
        <f aca="false">IFERROR(INDEX($A$1:$A$1000,SMALL($K$1:$K$1000,ROW(A224))),"")</f>
        <v/>
      </c>
    </row>
    <row r="225" customFormat="false" ht="22.5" hidden="false" customHeight="true" outlineLevel="0" collapsed="false">
      <c r="K225" s="639" t="str">
        <f aca="false">IF(A225="","",ROW())</f>
        <v/>
      </c>
      <c r="L225" s="639" t="str">
        <f aca="false">IFERROR(INDEX($A$1:$A$1000,SMALL($K$1:$K$1000,ROW(A225))),"")</f>
        <v/>
      </c>
    </row>
    <row r="226" customFormat="false" ht="22.5" hidden="false" customHeight="true" outlineLevel="0" collapsed="false">
      <c r="K226" s="639" t="str">
        <f aca="false">IF(A226="","",ROW())</f>
        <v/>
      </c>
      <c r="L226" s="639" t="str">
        <f aca="false">IFERROR(INDEX($A$1:$A$1000,SMALL($K$1:$K$1000,ROW(A226))),"")</f>
        <v/>
      </c>
    </row>
    <row r="227" customFormat="false" ht="22.5" hidden="false" customHeight="true" outlineLevel="0" collapsed="false">
      <c r="K227" s="639" t="str">
        <f aca="false">IF(A227="","",ROW())</f>
        <v/>
      </c>
      <c r="L227" s="639" t="str">
        <f aca="false">IFERROR(INDEX($A$1:$A$1000,SMALL($K$1:$K$1000,ROW(A227))),"")</f>
        <v/>
      </c>
    </row>
    <row r="228" customFormat="false" ht="22.5" hidden="false" customHeight="true" outlineLevel="0" collapsed="false">
      <c r="K228" s="639" t="str">
        <f aca="false">IF(A228="","",ROW())</f>
        <v/>
      </c>
      <c r="L228" s="639" t="str">
        <f aca="false">IFERROR(INDEX($A$1:$A$1000,SMALL($K$1:$K$1000,ROW(A228))),"")</f>
        <v/>
      </c>
    </row>
    <row r="229" customFormat="false" ht="22.5" hidden="false" customHeight="true" outlineLevel="0" collapsed="false">
      <c r="K229" s="639" t="str">
        <f aca="false">IF(A229="","",ROW())</f>
        <v/>
      </c>
      <c r="L229" s="639" t="str">
        <f aca="false">IFERROR(INDEX($A$1:$A$1000,SMALL($K$1:$K$1000,ROW(A229))),"")</f>
        <v/>
      </c>
    </row>
    <row r="230" customFormat="false" ht="22.5" hidden="false" customHeight="true" outlineLevel="0" collapsed="false">
      <c r="K230" s="639" t="str">
        <f aca="false">IF(A230="","",ROW())</f>
        <v/>
      </c>
      <c r="L230" s="639" t="str">
        <f aca="false">IFERROR(INDEX($A$1:$A$1000,SMALL($K$1:$K$1000,ROW(A230))),"")</f>
        <v/>
      </c>
    </row>
    <row r="231" customFormat="false" ht="22.5" hidden="false" customHeight="true" outlineLevel="0" collapsed="false">
      <c r="K231" s="639" t="str">
        <f aca="false">IF(A231="","",ROW())</f>
        <v/>
      </c>
      <c r="L231" s="639" t="str">
        <f aca="false">IFERROR(INDEX($A$1:$A$1000,SMALL($K$1:$K$1000,ROW(A231))),"")</f>
        <v/>
      </c>
    </row>
    <row r="232" customFormat="false" ht="22.5" hidden="false" customHeight="true" outlineLevel="0" collapsed="false">
      <c r="K232" s="639" t="str">
        <f aca="false">IF(A232="","",ROW())</f>
        <v/>
      </c>
      <c r="L232" s="639" t="str">
        <f aca="false">IFERROR(INDEX($A$1:$A$1000,SMALL($K$1:$K$1000,ROW(A232))),"")</f>
        <v/>
      </c>
    </row>
    <row r="233" customFormat="false" ht="22.5" hidden="false" customHeight="true" outlineLevel="0" collapsed="false">
      <c r="K233" s="639" t="str">
        <f aca="false">IF(A233="","",ROW())</f>
        <v/>
      </c>
      <c r="L233" s="639" t="str">
        <f aca="false">IFERROR(INDEX($A$1:$A$1000,SMALL($K$1:$K$1000,ROW(A233))),"")</f>
        <v/>
      </c>
    </row>
    <row r="234" customFormat="false" ht="22.5" hidden="false" customHeight="true" outlineLevel="0" collapsed="false">
      <c r="K234" s="639" t="str">
        <f aca="false">IF(A234="","",ROW())</f>
        <v/>
      </c>
      <c r="L234" s="639" t="str">
        <f aca="false">IFERROR(INDEX($A$1:$A$1000,SMALL($K$1:$K$1000,ROW(A234))),"")</f>
        <v/>
      </c>
    </row>
    <row r="235" customFormat="false" ht="22.5" hidden="false" customHeight="true" outlineLevel="0" collapsed="false">
      <c r="K235" s="639" t="str">
        <f aca="false">IF(A235="","",ROW())</f>
        <v/>
      </c>
      <c r="L235" s="639" t="str">
        <f aca="false">IFERROR(INDEX($A$1:$A$1000,SMALL($K$1:$K$1000,ROW(A235))),"")</f>
        <v/>
      </c>
    </row>
    <row r="236" customFormat="false" ht="22.5" hidden="false" customHeight="true" outlineLevel="0" collapsed="false">
      <c r="K236" s="639" t="str">
        <f aca="false">IF(A236="","",ROW())</f>
        <v/>
      </c>
      <c r="L236" s="639" t="str">
        <f aca="false">IFERROR(INDEX($A$1:$A$1000,SMALL($K$1:$K$1000,ROW(A236))),"")</f>
        <v/>
      </c>
    </row>
    <row r="237" customFormat="false" ht="22.5" hidden="false" customHeight="true" outlineLevel="0" collapsed="false">
      <c r="K237" s="639" t="str">
        <f aca="false">IF(A237="","",ROW())</f>
        <v/>
      </c>
      <c r="L237" s="639" t="str">
        <f aca="false">IFERROR(INDEX($A$1:$A$1000,SMALL($K$1:$K$1000,ROW(A237))),"")</f>
        <v/>
      </c>
    </row>
    <row r="238" customFormat="false" ht="22.5" hidden="false" customHeight="true" outlineLevel="0" collapsed="false">
      <c r="K238" s="639" t="str">
        <f aca="false">IF(A238="","",ROW())</f>
        <v/>
      </c>
      <c r="L238" s="639" t="str">
        <f aca="false">IFERROR(INDEX($A$1:$A$1000,SMALL($K$1:$K$1000,ROW(A238))),"")</f>
        <v/>
      </c>
    </row>
    <row r="239" customFormat="false" ht="22.5" hidden="false" customHeight="true" outlineLevel="0" collapsed="false">
      <c r="K239" s="639" t="str">
        <f aca="false">IF(A239="","",ROW())</f>
        <v/>
      </c>
      <c r="L239" s="639" t="str">
        <f aca="false">IFERROR(INDEX($A$1:$A$1000,SMALL($K$1:$K$1000,ROW(A239))),"")</f>
        <v/>
      </c>
    </row>
    <row r="240" customFormat="false" ht="22.5" hidden="false" customHeight="true" outlineLevel="0" collapsed="false">
      <c r="K240" s="639" t="str">
        <f aca="false">IF(A240="","",ROW())</f>
        <v/>
      </c>
      <c r="L240" s="639" t="str">
        <f aca="false">IFERROR(INDEX($A$1:$A$1000,SMALL($K$1:$K$1000,ROW(A240))),"")</f>
        <v/>
      </c>
    </row>
    <row r="241" customFormat="false" ht="22.5" hidden="false" customHeight="true" outlineLevel="0" collapsed="false">
      <c r="K241" s="639" t="str">
        <f aca="false">IF(A241="","",ROW())</f>
        <v/>
      </c>
      <c r="L241" s="639" t="str">
        <f aca="false">IFERROR(INDEX($A$1:$A$1000,SMALL($K$1:$K$1000,ROW(A241))),"")</f>
        <v/>
      </c>
    </row>
    <row r="242" customFormat="false" ht="22.5" hidden="false" customHeight="true" outlineLevel="0" collapsed="false">
      <c r="K242" s="639" t="str">
        <f aca="false">IF(A242="","",ROW())</f>
        <v/>
      </c>
      <c r="L242" s="639" t="str">
        <f aca="false">IFERROR(INDEX($A$1:$A$1000,SMALL($K$1:$K$1000,ROW(A242))),"")</f>
        <v/>
      </c>
    </row>
    <row r="243" customFormat="false" ht="22.5" hidden="false" customHeight="true" outlineLevel="0" collapsed="false">
      <c r="K243" s="639" t="str">
        <f aca="false">IF(A243="","",ROW())</f>
        <v/>
      </c>
      <c r="L243" s="639" t="str">
        <f aca="false">IFERROR(INDEX($A$1:$A$1000,SMALL($K$1:$K$1000,ROW(A243))),"")</f>
        <v/>
      </c>
    </row>
    <row r="244" customFormat="false" ht="22.5" hidden="false" customHeight="true" outlineLevel="0" collapsed="false">
      <c r="K244" s="639" t="str">
        <f aca="false">IF(A244="","",ROW())</f>
        <v/>
      </c>
      <c r="L244" s="639" t="str">
        <f aca="false">IFERROR(INDEX($A$1:$A$1000,SMALL($K$1:$K$1000,ROW(A244))),"")</f>
        <v/>
      </c>
    </row>
    <row r="245" customFormat="false" ht="22.5" hidden="false" customHeight="true" outlineLevel="0" collapsed="false">
      <c r="K245" s="639" t="str">
        <f aca="false">IF(A245="","",ROW())</f>
        <v/>
      </c>
      <c r="L245" s="639" t="str">
        <f aca="false">IFERROR(INDEX($A$1:$A$1000,SMALL($K$1:$K$1000,ROW(A245))),"")</f>
        <v/>
      </c>
    </row>
    <row r="246" customFormat="false" ht="22.5" hidden="false" customHeight="true" outlineLevel="0" collapsed="false">
      <c r="K246" s="639" t="str">
        <f aca="false">IF(A246="","",ROW())</f>
        <v/>
      </c>
      <c r="L246" s="639" t="str">
        <f aca="false">IFERROR(INDEX($A$1:$A$1000,SMALL($K$1:$K$1000,ROW(A246))),"")</f>
        <v/>
      </c>
    </row>
    <row r="247" customFormat="false" ht="22.5" hidden="false" customHeight="true" outlineLevel="0" collapsed="false">
      <c r="K247" s="639" t="str">
        <f aca="false">IF(A247="","",ROW())</f>
        <v/>
      </c>
      <c r="L247" s="639" t="str">
        <f aca="false">IFERROR(INDEX($A$1:$A$1000,SMALL($K$1:$K$1000,ROW(A247))),"")</f>
        <v/>
      </c>
    </row>
    <row r="248" customFormat="false" ht="22.5" hidden="false" customHeight="true" outlineLevel="0" collapsed="false">
      <c r="K248" s="639" t="str">
        <f aca="false">IF(A248="","",ROW())</f>
        <v/>
      </c>
      <c r="L248" s="639" t="str">
        <f aca="false">IFERROR(INDEX($A$1:$A$1000,SMALL($K$1:$K$1000,ROW(A248))),"")</f>
        <v/>
      </c>
    </row>
    <row r="249" customFormat="false" ht="22.5" hidden="false" customHeight="true" outlineLevel="0" collapsed="false">
      <c r="K249" s="639" t="str">
        <f aca="false">IF(A249="","",ROW())</f>
        <v/>
      </c>
      <c r="L249" s="639" t="str">
        <f aca="false">IFERROR(INDEX($A$1:$A$1000,SMALL($K$1:$K$1000,ROW(A249))),"")</f>
        <v/>
      </c>
    </row>
    <row r="250" customFormat="false" ht="22.5" hidden="false" customHeight="true" outlineLevel="0" collapsed="false">
      <c r="K250" s="639" t="str">
        <f aca="false">IF(A250="","",ROW())</f>
        <v/>
      </c>
      <c r="L250" s="639" t="str">
        <f aca="false">IFERROR(INDEX($A$1:$A$1000,SMALL($K$1:$K$1000,ROW(A250))),"")</f>
        <v/>
      </c>
    </row>
    <row r="251" customFormat="false" ht="22.5" hidden="false" customHeight="true" outlineLevel="0" collapsed="false">
      <c r="K251" s="639" t="str">
        <f aca="false">IF(A251="","",ROW())</f>
        <v/>
      </c>
      <c r="L251" s="639" t="str">
        <f aca="false">IFERROR(INDEX($A$1:$A$1000,SMALL($K$1:$K$1000,ROW(A251))),"")</f>
        <v/>
      </c>
    </row>
    <row r="252" customFormat="false" ht="22.5" hidden="false" customHeight="true" outlineLevel="0" collapsed="false">
      <c r="K252" s="639" t="str">
        <f aca="false">IF(A252="","",ROW())</f>
        <v/>
      </c>
      <c r="L252" s="639" t="str">
        <f aca="false">IFERROR(INDEX($A$1:$A$1000,SMALL($K$1:$K$1000,ROW(A252))),"")</f>
        <v/>
      </c>
    </row>
    <row r="253" customFormat="false" ht="22.5" hidden="false" customHeight="true" outlineLevel="0" collapsed="false">
      <c r="K253" s="639" t="str">
        <f aca="false">IF(A253="","",ROW())</f>
        <v/>
      </c>
      <c r="L253" s="639" t="str">
        <f aca="false">IFERROR(INDEX($A$1:$A$1000,SMALL($K$1:$K$1000,ROW(A253))),"")</f>
        <v/>
      </c>
    </row>
    <row r="254" customFormat="false" ht="22.5" hidden="false" customHeight="true" outlineLevel="0" collapsed="false">
      <c r="K254" s="639" t="str">
        <f aca="false">IF(A254="","",ROW())</f>
        <v/>
      </c>
      <c r="L254" s="639" t="str">
        <f aca="false">IFERROR(INDEX($A$1:$A$1000,SMALL($K$1:$K$1000,ROW(A254))),"")</f>
        <v/>
      </c>
    </row>
    <row r="255" customFormat="false" ht="22.5" hidden="false" customHeight="true" outlineLevel="0" collapsed="false">
      <c r="K255" s="639" t="str">
        <f aca="false">IF(A255="","",ROW())</f>
        <v/>
      </c>
      <c r="L255" s="639" t="str">
        <f aca="false">IFERROR(INDEX($A$1:$A$1000,SMALL($K$1:$K$1000,ROW(A255))),"")</f>
        <v/>
      </c>
    </row>
    <row r="256" customFormat="false" ht="22.5" hidden="false" customHeight="true" outlineLevel="0" collapsed="false">
      <c r="K256" s="639" t="str">
        <f aca="false">IF(A256="","",ROW())</f>
        <v/>
      </c>
      <c r="L256" s="639" t="str">
        <f aca="false">IFERROR(INDEX($A$1:$A$1000,SMALL($K$1:$K$1000,ROW(A256))),"")</f>
        <v/>
      </c>
    </row>
    <row r="257" customFormat="false" ht="22.5" hidden="false" customHeight="true" outlineLevel="0" collapsed="false">
      <c r="K257" s="639" t="str">
        <f aca="false">IF(A257="","",ROW())</f>
        <v/>
      </c>
      <c r="L257" s="639" t="str">
        <f aca="false">IFERROR(INDEX($A$1:$A$1000,SMALL($K$1:$K$1000,ROW(A257))),"")</f>
        <v/>
      </c>
    </row>
    <row r="258" customFormat="false" ht="22.5" hidden="false" customHeight="true" outlineLevel="0" collapsed="false">
      <c r="K258" s="639" t="str">
        <f aca="false">IF(A258="","",ROW())</f>
        <v/>
      </c>
      <c r="L258" s="639" t="str">
        <f aca="false">IFERROR(INDEX($A$1:$A$1000,SMALL($K$1:$K$1000,ROW(A258))),"")</f>
        <v/>
      </c>
    </row>
    <row r="259" customFormat="false" ht="22.5" hidden="false" customHeight="true" outlineLevel="0" collapsed="false">
      <c r="K259" s="639" t="str">
        <f aca="false">IF(A259="","",ROW())</f>
        <v/>
      </c>
      <c r="L259" s="639" t="str">
        <f aca="false">IFERROR(INDEX($A$1:$A$1000,SMALL($K$1:$K$1000,ROW(A259))),"")</f>
        <v/>
      </c>
    </row>
    <row r="260" customFormat="false" ht="22.5" hidden="false" customHeight="true" outlineLevel="0" collapsed="false">
      <c r="K260" s="639" t="str">
        <f aca="false">IF(A260="","",ROW())</f>
        <v/>
      </c>
      <c r="L260" s="639" t="str">
        <f aca="false">IFERROR(INDEX($A$1:$A$1000,SMALL($K$1:$K$1000,ROW(A260))),"")</f>
        <v/>
      </c>
    </row>
    <row r="261" customFormat="false" ht="22.5" hidden="false" customHeight="true" outlineLevel="0" collapsed="false">
      <c r="K261" s="639" t="str">
        <f aca="false">IF(A261="","",ROW())</f>
        <v/>
      </c>
      <c r="L261" s="639" t="str">
        <f aca="false">IFERROR(INDEX($A$1:$A$1000,SMALL($K$1:$K$1000,ROW(A261))),"")</f>
        <v/>
      </c>
    </row>
    <row r="262" customFormat="false" ht="22.5" hidden="false" customHeight="true" outlineLevel="0" collapsed="false">
      <c r="K262" s="639" t="str">
        <f aca="false">IF(A262="","",ROW())</f>
        <v/>
      </c>
      <c r="L262" s="639" t="str">
        <f aca="false">IFERROR(INDEX($A$1:$A$1000,SMALL($K$1:$K$1000,ROW(A262))),"")</f>
        <v/>
      </c>
    </row>
    <row r="263" customFormat="false" ht="22.5" hidden="false" customHeight="true" outlineLevel="0" collapsed="false">
      <c r="K263" s="639" t="str">
        <f aca="false">IF(A263="","",ROW())</f>
        <v/>
      </c>
      <c r="L263" s="639" t="str">
        <f aca="false">IFERROR(INDEX($A$1:$A$1000,SMALL($K$1:$K$1000,ROW(A263))),"")</f>
        <v/>
      </c>
    </row>
    <row r="264" customFormat="false" ht="22.5" hidden="false" customHeight="true" outlineLevel="0" collapsed="false">
      <c r="K264" s="639" t="str">
        <f aca="false">IF(A264="","",ROW())</f>
        <v/>
      </c>
      <c r="L264" s="639" t="str">
        <f aca="false">IFERROR(INDEX($A$1:$A$1000,SMALL($K$1:$K$1000,ROW(A264))),"")</f>
        <v/>
      </c>
    </row>
    <row r="265" customFormat="false" ht="22.5" hidden="false" customHeight="true" outlineLevel="0" collapsed="false">
      <c r="K265" s="639" t="str">
        <f aca="false">IF(A265="","",ROW())</f>
        <v/>
      </c>
      <c r="L265" s="639" t="str">
        <f aca="false">IFERROR(INDEX($A$1:$A$1000,SMALL($K$1:$K$1000,ROW(A265))),"")</f>
        <v/>
      </c>
    </row>
    <row r="266" customFormat="false" ht="22.5" hidden="false" customHeight="true" outlineLevel="0" collapsed="false">
      <c r="K266" s="639" t="str">
        <f aca="false">IF(A266="","",ROW())</f>
        <v/>
      </c>
      <c r="L266" s="639" t="str">
        <f aca="false">IFERROR(INDEX($A$1:$A$1000,SMALL($K$1:$K$1000,ROW(A266))),"")</f>
        <v/>
      </c>
    </row>
    <row r="267" customFormat="false" ht="22.5" hidden="false" customHeight="true" outlineLevel="0" collapsed="false">
      <c r="K267" s="639" t="str">
        <f aca="false">IF(A267="","",ROW())</f>
        <v/>
      </c>
      <c r="L267" s="639" t="str">
        <f aca="false">IFERROR(INDEX($A$1:$A$1000,SMALL($K$1:$K$1000,ROW(A267))),"")</f>
        <v/>
      </c>
    </row>
    <row r="268" customFormat="false" ht="22.5" hidden="false" customHeight="true" outlineLevel="0" collapsed="false">
      <c r="K268" s="639" t="str">
        <f aca="false">IF(A268="","",ROW())</f>
        <v/>
      </c>
      <c r="L268" s="639" t="str">
        <f aca="false">IFERROR(INDEX($A$1:$A$1000,SMALL($K$1:$K$1000,ROW(A268))),"")</f>
        <v/>
      </c>
    </row>
    <row r="269" customFormat="false" ht="22.5" hidden="false" customHeight="true" outlineLevel="0" collapsed="false">
      <c r="K269" s="639" t="str">
        <f aca="false">IF(A269="","",ROW())</f>
        <v/>
      </c>
      <c r="L269" s="639" t="str">
        <f aca="false">IFERROR(INDEX($A$1:$A$1000,SMALL($K$1:$K$1000,ROW(A269))),"")</f>
        <v/>
      </c>
    </row>
    <row r="270" customFormat="false" ht="22.5" hidden="false" customHeight="true" outlineLevel="0" collapsed="false">
      <c r="K270" s="639" t="str">
        <f aca="false">IF(A270="","",ROW())</f>
        <v/>
      </c>
      <c r="L270" s="639" t="str">
        <f aca="false">IFERROR(INDEX($A$1:$A$1000,SMALL($K$1:$K$1000,ROW(A270))),"")</f>
        <v/>
      </c>
    </row>
    <row r="271" customFormat="false" ht="22.5" hidden="false" customHeight="true" outlineLevel="0" collapsed="false">
      <c r="K271" s="639" t="str">
        <f aca="false">IF(A271="","",ROW())</f>
        <v/>
      </c>
      <c r="L271" s="639" t="str">
        <f aca="false">IFERROR(INDEX($A$1:$A$1000,SMALL($K$1:$K$1000,ROW(A271))),"")</f>
        <v/>
      </c>
    </row>
    <row r="272" customFormat="false" ht="22.5" hidden="false" customHeight="true" outlineLevel="0" collapsed="false">
      <c r="K272" s="639" t="str">
        <f aca="false">IF(A272="","",ROW())</f>
        <v/>
      </c>
      <c r="L272" s="639" t="str">
        <f aca="false">IFERROR(INDEX($A$1:$A$1000,SMALL($K$1:$K$1000,ROW(A272))),"")</f>
        <v/>
      </c>
    </row>
    <row r="273" customFormat="false" ht="22.5" hidden="false" customHeight="true" outlineLevel="0" collapsed="false">
      <c r="K273" s="639" t="str">
        <f aca="false">IF(A273="","",ROW())</f>
        <v/>
      </c>
      <c r="L273" s="639" t="str">
        <f aca="false">IFERROR(INDEX($A$1:$A$1000,SMALL($K$1:$K$1000,ROW(A273))),"")</f>
        <v/>
      </c>
    </row>
    <row r="274" customFormat="false" ht="22.5" hidden="false" customHeight="true" outlineLevel="0" collapsed="false">
      <c r="K274" s="639" t="str">
        <f aca="false">IF(A274="","",ROW())</f>
        <v/>
      </c>
      <c r="L274" s="639" t="str">
        <f aca="false">IFERROR(INDEX($A$1:$A$1000,SMALL($K$1:$K$1000,ROW(A274))),"")</f>
        <v/>
      </c>
    </row>
    <row r="275" customFormat="false" ht="22.5" hidden="false" customHeight="true" outlineLevel="0" collapsed="false">
      <c r="K275" s="639" t="str">
        <f aca="false">IF(A275="","",ROW())</f>
        <v/>
      </c>
      <c r="L275" s="639" t="str">
        <f aca="false">IFERROR(INDEX($A$1:$A$1000,SMALL($K$1:$K$1000,ROW(A275))),"")</f>
        <v/>
      </c>
    </row>
    <row r="276" customFormat="false" ht="22.5" hidden="false" customHeight="true" outlineLevel="0" collapsed="false">
      <c r="K276" s="639" t="str">
        <f aca="false">IF(A276="","",ROW())</f>
        <v/>
      </c>
      <c r="L276" s="639" t="str">
        <f aca="false">IFERROR(INDEX($A$1:$A$1000,SMALL($K$1:$K$1000,ROW(A276))),"")</f>
        <v/>
      </c>
    </row>
    <row r="277" customFormat="false" ht="22.5" hidden="false" customHeight="true" outlineLevel="0" collapsed="false">
      <c r="K277" s="639" t="str">
        <f aca="false">IF(A277="","",ROW())</f>
        <v/>
      </c>
      <c r="L277" s="639" t="str">
        <f aca="false">IFERROR(INDEX($A$1:$A$1000,SMALL($K$1:$K$1000,ROW(A277))),"")</f>
        <v/>
      </c>
    </row>
    <row r="278" customFormat="false" ht="22.5" hidden="false" customHeight="true" outlineLevel="0" collapsed="false">
      <c r="K278" s="639" t="str">
        <f aca="false">IF(A278="","",ROW())</f>
        <v/>
      </c>
      <c r="L278" s="639" t="str">
        <f aca="false">IFERROR(INDEX($A$1:$A$1000,SMALL($K$1:$K$1000,ROW(A278))),"")</f>
        <v/>
      </c>
    </row>
    <row r="279" customFormat="false" ht="22.5" hidden="false" customHeight="true" outlineLevel="0" collapsed="false">
      <c r="K279" s="639" t="str">
        <f aca="false">IF(A279="","",ROW())</f>
        <v/>
      </c>
      <c r="L279" s="639" t="str">
        <f aca="false">IFERROR(INDEX($A$1:$A$1000,SMALL($K$1:$K$1000,ROW(A279))),"")</f>
        <v/>
      </c>
    </row>
    <row r="280" customFormat="false" ht="22.5" hidden="false" customHeight="true" outlineLevel="0" collapsed="false">
      <c r="K280" s="639" t="str">
        <f aca="false">IF(A280="","",ROW())</f>
        <v/>
      </c>
      <c r="L280" s="639" t="str">
        <f aca="false">IFERROR(INDEX($A$1:$A$1000,SMALL($K$1:$K$1000,ROW(A280))),"")</f>
        <v/>
      </c>
    </row>
    <row r="281" customFormat="false" ht="22.5" hidden="false" customHeight="true" outlineLevel="0" collapsed="false">
      <c r="K281" s="639" t="str">
        <f aca="false">IF(A281="","",ROW())</f>
        <v/>
      </c>
      <c r="L281" s="639" t="str">
        <f aca="false">IFERROR(INDEX($A$1:$A$1000,SMALL($K$1:$K$1000,ROW(A281))),"")</f>
        <v/>
      </c>
    </row>
    <row r="282" customFormat="false" ht="22.5" hidden="false" customHeight="true" outlineLevel="0" collapsed="false">
      <c r="K282" s="639" t="str">
        <f aca="false">IF(A282="","",ROW())</f>
        <v/>
      </c>
      <c r="L282" s="639" t="str">
        <f aca="false">IFERROR(INDEX($A$1:$A$1000,SMALL($K$1:$K$1000,ROW(A282))),"")</f>
        <v/>
      </c>
    </row>
    <row r="283" customFormat="false" ht="22.5" hidden="false" customHeight="true" outlineLevel="0" collapsed="false">
      <c r="K283" s="639" t="str">
        <f aca="false">IF(A283="","",ROW())</f>
        <v/>
      </c>
      <c r="L283" s="639" t="str">
        <f aca="false">IFERROR(INDEX($A$1:$A$1000,SMALL($K$1:$K$1000,ROW(A283))),"")</f>
        <v/>
      </c>
    </row>
    <row r="284" customFormat="false" ht="22.5" hidden="false" customHeight="true" outlineLevel="0" collapsed="false">
      <c r="K284" s="639" t="str">
        <f aca="false">IF(A284="","",ROW())</f>
        <v/>
      </c>
      <c r="L284" s="639" t="str">
        <f aca="false">IFERROR(INDEX($A$1:$A$1000,SMALL($K$1:$K$1000,ROW(A284))),"")</f>
        <v/>
      </c>
    </row>
    <row r="285" customFormat="false" ht="22.5" hidden="false" customHeight="true" outlineLevel="0" collapsed="false">
      <c r="K285" s="639" t="str">
        <f aca="false">IF(A285="","",ROW())</f>
        <v/>
      </c>
      <c r="L285" s="639" t="str">
        <f aca="false">IFERROR(INDEX($A$1:$A$1000,SMALL($K$1:$K$1000,ROW(A285))),"")</f>
        <v/>
      </c>
    </row>
    <row r="286" customFormat="false" ht="22.5" hidden="false" customHeight="true" outlineLevel="0" collapsed="false">
      <c r="K286" s="639" t="str">
        <f aca="false">IF(A286="","",ROW())</f>
        <v/>
      </c>
      <c r="L286" s="639" t="str">
        <f aca="false">IFERROR(INDEX($A$1:$A$1000,SMALL($K$1:$K$1000,ROW(A286))),"")</f>
        <v/>
      </c>
    </row>
    <row r="287" customFormat="false" ht="22.5" hidden="false" customHeight="true" outlineLevel="0" collapsed="false">
      <c r="K287" s="639" t="str">
        <f aca="false">IF(A287="","",ROW())</f>
        <v/>
      </c>
      <c r="L287" s="639" t="str">
        <f aca="false">IFERROR(INDEX($A$1:$A$1000,SMALL($K$1:$K$1000,ROW(A287))),"")</f>
        <v/>
      </c>
    </row>
    <row r="288" customFormat="false" ht="22.5" hidden="false" customHeight="true" outlineLevel="0" collapsed="false">
      <c r="K288" s="639" t="str">
        <f aca="false">IF(A288="","",ROW())</f>
        <v/>
      </c>
      <c r="L288" s="639" t="str">
        <f aca="false">IFERROR(INDEX($A$1:$A$1000,SMALL($K$1:$K$1000,ROW(A288))),"")</f>
        <v/>
      </c>
    </row>
    <row r="289" customFormat="false" ht="22.5" hidden="false" customHeight="true" outlineLevel="0" collapsed="false">
      <c r="K289" s="639" t="str">
        <f aca="false">IF(A289="","",ROW())</f>
        <v/>
      </c>
      <c r="L289" s="639" t="str">
        <f aca="false">IFERROR(INDEX($A$1:$A$1000,SMALL($K$1:$K$1000,ROW(A289))),"")</f>
        <v/>
      </c>
    </row>
    <row r="290" customFormat="false" ht="22.5" hidden="false" customHeight="true" outlineLevel="0" collapsed="false">
      <c r="K290" s="639" t="str">
        <f aca="false">IF(A290="","",ROW())</f>
        <v/>
      </c>
      <c r="L290" s="639" t="str">
        <f aca="false">IFERROR(INDEX($A$1:$A$1000,SMALL($K$1:$K$1000,ROW(A290))),"")</f>
        <v/>
      </c>
    </row>
    <row r="291" customFormat="false" ht="22.5" hidden="false" customHeight="true" outlineLevel="0" collapsed="false">
      <c r="K291" s="639" t="str">
        <f aca="false">IF(A291="","",ROW())</f>
        <v/>
      </c>
      <c r="L291" s="639" t="str">
        <f aca="false">IFERROR(INDEX($A$1:$A$1000,SMALL($K$1:$K$1000,ROW(A291))),"")</f>
        <v/>
      </c>
    </row>
    <row r="292" customFormat="false" ht="22.5" hidden="false" customHeight="true" outlineLevel="0" collapsed="false">
      <c r="K292" s="639" t="str">
        <f aca="false">IF(A292="","",ROW())</f>
        <v/>
      </c>
      <c r="L292" s="639" t="str">
        <f aca="false">IFERROR(INDEX($A$1:$A$1000,SMALL($K$1:$K$1000,ROW(A292))),"")</f>
        <v/>
      </c>
    </row>
    <row r="293" customFormat="false" ht="22.5" hidden="false" customHeight="true" outlineLevel="0" collapsed="false">
      <c r="K293" s="639" t="str">
        <f aca="false">IF(A293="","",ROW())</f>
        <v/>
      </c>
      <c r="L293" s="639" t="str">
        <f aca="false">IFERROR(INDEX($A$1:$A$1000,SMALL($K$1:$K$1000,ROW(A293))),"")</f>
        <v/>
      </c>
    </row>
    <row r="294" customFormat="false" ht="22.5" hidden="false" customHeight="true" outlineLevel="0" collapsed="false">
      <c r="K294" s="639" t="str">
        <f aca="false">IF(A294="","",ROW())</f>
        <v/>
      </c>
      <c r="L294" s="639" t="str">
        <f aca="false">IFERROR(INDEX($A$1:$A$1000,SMALL($K$1:$K$1000,ROW(A294))),"")</f>
        <v/>
      </c>
    </row>
    <row r="295" customFormat="false" ht="22.5" hidden="false" customHeight="true" outlineLevel="0" collapsed="false">
      <c r="K295" s="639" t="str">
        <f aca="false">IF(A295="","",ROW())</f>
        <v/>
      </c>
      <c r="L295" s="639" t="str">
        <f aca="false">IFERROR(INDEX($A$1:$A$1000,SMALL($K$1:$K$1000,ROW(A295))),"")</f>
        <v/>
      </c>
    </row>
    <row r="296" customFormat="false" ht="22.5" hidden="false" customHeight="true" outlineLevel="0" collapsed="false">
      <c r="K296" s="639" t="str">
        <f aca="false">IF(A296="","",ROW())</f>
        <v/>
      </c>
      <c r="L296" s="639" t="str">
        <f aca="false">IFERROR(INDEX($A$1:$A$1000,SMALL($K$1:$K$1000,ROW(A296))),"")</f>
        <v/>
      </c>
    </row>
    <row r="297" customFormat="false" ht="22.5" hidden="false" customHeight="true" outlineLevel="0" collapsed="false">
      <c r="K297" s="639" t="str">
        <f aca="false">IF(A297="","",ROW())</f>
        <v/>
      </c>
      <c r="L297" s="639" t="str">
        <f aca="false">IFERROR(INDEX($A$1:$A$1000,SMALL($K$1:$K$1000,ROW(A297))),"")</f>
        <v/>
      </c>
    </row>
    <row r="298" customFormat="false" ht="22.5" hidden="false" customHeight="true" outlineLevel="0" collapsed="false">
      <c r="K298" s="639" t="str">
        <f aca="false">IF(A298="","",ROW())</f>
        <v/>
      </c>
      <c r="L298" s="639" t="str">
        <f aca="false">IFERROR(INDEX($A$1:$A$1000,SMALL($K$1:$K$1000,ROW(A298))),"")</f>
        <v/>
      </c>
    </row>
    <row r="299" customFormat="false" ht="22.5" hidden="false" customHeight="true" outlineLevel="0" collapsed="false">
      <c r="K299" s="639" t="str">
        <f aca="false">IF(A299="","",ROW())</f>
        <v/>
      </c>
      <c r="L299" s="639" t="str">
        <f aca="false">IFERROR(INDEX($A$1:$A$1000,SMALL($K$1:$K$1000,ROW(A299))),"")</f>
        <v/>
      </c>
    </row>
    <row r="300" customFormat="false" ht="22.5" hidden="false" customHeight="true" outlineLevel="0" collapsed="false">
      <c r="K300" s="639" t="str">
        <f aca="false">IF(A300="","",ROW())</f>
        <v/>
      </c>
      <c r="L300" s="639" t="str">
        <f aca="false">IFERROR(INDEX($A$1:$A$1000,SMALL($K$1:$K$1000,ROW(A300))),"")</f>
        <v/>
      </c>
    </row>
    <row r="301" customFormat="false" ht="22.5" hidden="false" customHeight="true" outlineLevel="0" collapsed="false">
      <c r="K301" s="639" t="str">
        <f aca="false">IF(A301="","",ROW())</f>
        <v/>
      </c>
      <c r="L301" s="639" t="str">
        <f aca="false">IFERROR(INDEX($A$1:$A$1000,SMALL($K$1:$K$1000,ROW(A301))),"")</f>
        <v/>
      </c>
    </row>
    <row r="302" customFormat="false" ht="22.5" hidden="false" customHeight="true" outlineLevel="0" collapsed="false">
      <c r="K302" s="639" t="str">
        <f aca="false">IF(A302="","",ROW())</f>
        <v/>
      </c>
      <c r="L302" s="639" t="str">
        <f aca="false">IFERROR(INDEX($A$1:$A$1000,SMALL($K$1:$K$1000,ROW(A302))),"")</f>
        <v/>
      </c>
    </row>
    <row r="303" customFormat="false" ht="22.5" hidden="false" customHeight="true" outlineLevel="0" collapsed="false">
      <c r="K303" s="639" t="str">
        <f aca="false">IF(A303="","",ROW())</f>
        <v/>
      </c>
      <c r="L303" s="639" t="str">
        <f aca="false">IFERROR(INDEX($A$1:$A$1000,SMALL($K$1:$K$1000,ROW(A303))),"")</f>
        <v/>
      </c>
    </row>
    <row r="304" customFormat="false" ht="22.5" hidden="false" customHeight="true" outlineLevel="0" collapsed="false">
      <c r="K304" s="639" t="str">
        <f aca="false">IF(A304="","",ROW())</f>
        <v/>
      </c>
      <c r="L304" s="639" t="str">
        <f aca="false">IFERROR(INDEX($A$1:$A$1000,SMALL($K$1:$K$1000,ROW(A304))),"")</f>
        <v/>
      </c>
    </row>
    <row r="305" customFormat="false" ht="22.5" hidden="false" customHeight="true" outlineLevel="0" collapsed="false">
      <c r="K305" s="639" t="str">
        <f aca="false">IF(A305="","",ROW())</f>
        <v/>
      </c>
      <c r="L305" s="639" t="str">
        <f aca="false">IFERROR(INDEX($A$1:$A$1000,SMALL($K$1:$K$1000,ROW(A305))),"")</f>
        <v/>
      </c>
    </row>
    <row r="306" customFormat="false" ht="22.5" hidden="false" customHeight="true" outlineLevel="0" collapsed="false">
      <c r="K306" s="639" t="str">
        <f aca="false">IF(A306="","",ROW())</f>
        <v/>
      </c>
      <c r="L306" s="639" t="str">
        <f aca="false">IFERROR(INDEX($A$1:$A$1000,SMALL($K$1:$K$1000,ROW(A306))),"")</f>
        <v/>
      </c>
    </row>
    <row r="307" customFormat="false" ht="22.5" hidden="false" customHeight="true" outlineLevel="0" collapsed="false">
      <c r="K307" s="639" t="str">
        <f aca="false">IF(A307="","",ROW())</f>
        <v/>
      </c>
      <c r="L307" s="639" t="str">
        <f aca="false">IFERROR(INDEX($A$1:$A$1000,SMALL($K$1:$K$1000,ROW(A307))),"")</f>
        <v/>
      </c>
    </row>
    <row r="308" customFormat="false" ht="22.5" hidden="false" customHeight="true" outlineLevel="0" collapsed="false">
      <c r="K308" s="639" t="str">
        <f aca="false">IF(A308="","",ROW())</f>
        <v/>
      </c>
      <c r="L308" s="639" t="str">
        <f aca="false">IFERROR(INDEX($A$1:$A$1000,SMALL($K$1:$K$1000,ROW(A308))),"")</f>
        <v/>
      </c>
    </row>
    <row r="309" customFormat="false" ht="22.5" hidden="false" customHeight="true" outlineLevel="0" collapsed="false">
      <c r="K309" s="639" t="str">
        <f aca="false">IF(A309="","",ROW())</f>
        <v/>
      </c>
      <c r="L309" s="639" t="str">
        <f aca="false">IFERROR(INDEX($A$1:$A$1000,SMALL($K$1:$K$1000,ROW(A309))),"")</f>
        <v/>
      </c>
    </row>
    <row r="310" customFormat="false" ht="22.5" hidden="false" customHeight="true" outlineLevel="0" collapsed="false">
      <c r="K310" s="639" t="str">
        <f aca="false">IF(A310="","",ROW())</f>
        <v/>
      </c>
      <c r="L310" s="639" t="str">
        <f aca="false">IFERROR(INDEX($A$1:$A$1000,SMALL($K$1:$K$1000,ROW(A310))),"")</f>
        <v/>
      </c>
    </row>
    <row r="311" customFormat="false" ht="22.5" hidden="false" customHeight="true" outlineLevel="0" collapsed="false">
      <c r="K311" s="639" t="str">
        <f aca="false">IF(A311="","",ROW())</f>
        <v/>
      </c>
      <c r="L311" s="639" t="str">
        <f aca="false">IFERROR(INDEX($A$1:$A$1000,SMALL($K$1:$K$1000,ROW(A311))),"")</f>
        <v/>
      </c>
    </row>
    <row r="312" customFormat="false" ht="22.5" hidden="false" customHeight="true" outlineLevel="0" collapsed="false">
      <c r="K312" s="639" t="str">
        <f aca="false">IF(A312="","",ROW())</f>
        <v/>
      </c>
      <c r="L312" s="639" t="str">
        <f aca="false">IFERROR(INDEX($A$1:$A$1000,SMALL($K$1:$K$1000,ROW(A312))),"")</f>
        <v/>
      </c>
    </row>
    <row r="313" customFormat="false" ht="22.5" hidden="false" customHeight="true" outlineLevel="0" collapsed="false">
      <c r="K313" s="639" t="str">
        <f aca="false">IF(A313="","",ROW())</f>
        <v/>
      </c>
      <c r="L313" s="639" t="str">
        <f aca="false">IFERROR(INDEX($A$1:$A$1000,SMALL($K$1:$K$1000,ROW(A313))),"")</f>
        <v/>
      </c>
    </row>
    <row r="314" customFormat="false" ht="22.5" hidden="false" customHeight="true" outlineLevel="0" collapsed="false">
      <c r="K314" s="639" t="str">
        <f aca="false">IF(A314="","",ROW())</f>
        <v/>
      </c>
      <c r="L314" s="639" t="str">
        <f aca="false">IFERROR(INDEX($A$1:$A$1000,SMALL($K$1:$K$1000,ROW(A314))),"")</f>
        <v/>
      </c>
    </row>
    <row r="315" customFormat="false" ht="22.5" hidden="false" customHeight="true" outlineLevel="0" collapsed="false">
      <c r="K315" s="639" t="str">
        <f aca="false">IF(A315="","",ROW())</f>
        <v/>
      </c>
      <c r="L315" s="639" t="str">
        <f aca="false">IFERROR(INDEX($A$1:$A$1000,SMALL($K$1:$K$1000,ROW(A315))),"")</f>
        <v/>
      </c>
    </row>
    <row r="316" customFormat="false" ht="22.5" hidden="false" customHeight="true" outlineLevel="0" collapsed="false">
      <c r="K316" s="639" t="str">
        <f aca="false">IF(A316="","",ROW())</f>
        <v/>
      </c>
      <c r="L316" s="639" t="str">
        <f aca="false">IFERROR(INDEX($A$1:$A$1000,SMALL($K$1:$K$1000,ROW(A316))),"")</f>
        <v/>
      </c>
    </row>
    <row r="317" customFormat="false" ht="22.5" hidden="false" customHeight="true" outlineLevel="0" collapsed="false">
      <c r="K317" s="639" t="str">
        <f aca="false">IF(A317="","",ROW())</f>
        <v/>
      </c>
      <c r="L317" s="639" t="str">
        <f aca="false">IFERROR(INDEX($A$1:$A$1000,SMALL($K$1:$K$1000,ROW(A317))),"")</f>
        <v/>
      </c>
    </row>
    <row r="318" customFormat="false" ht="22.5" hidden="false" customHeight="true" outlineLevel="0" collapsed="false">
      <c r="K318" s="639" t="str">
        <f aca="false">IF(A318="","",ROW())</f>
        <v/>
      </c>
      <c r="L318" s="639" t="str">
        <f aca="false">IFERROR(INDEX($A$1:$A$1000,SMALL($K$1:$K$1000,ROW(A318))),"")</f>
        <v/>
      </c>
    </row>
    <row r="319" customFormat="false" ht="22.5" hidden="false" customHeight="true" outlineLevel="0" collapsed="false">
      <c r="K319" s="639" t="str">
        <f aca="false">IF(A319="","",ROW())</f>
        <v/>
      </c>
      <c r="L319" s="639" t="str">
        <f aca="false">IFERROR(INDEX($A$1:$A$1000,SMALL($K$1:$K$1000,ROW(A319))),"")</f>
        <v/>
      </c>
    </row>
    <row r="320" customFormat="false" ht="22.5" hidden="false" customHeight="true" outlineLevel="0" collapsed="false">
      <c r="K320" s="639" t="str">
        <f aca="false">IF(A320="","",ROW())</f>
        <v/>
      </c>
      <c r="L320" s="639" t="str">
        <f aca="false">IFERROR(INDEX($A$1:$A$1000,SMALL($K$1:$K$1000,ROW(A320))),"")</f>
        <v/>
      </c>
    </row>
    <row r="321" customFormat="false" ht="22.5" hidden="false" customHeight="true" outlineLevel="0" collapsed="false">
      <c r="K321" s="639" t="str">
        <f aca="false">IF(A321="","",ROW())</f>
        <v/>
      </c>
      <c r="L321" s="639" t="str">
        <f aca="false">IFERROR(INDEX($A$1:$A$1000,SMALL($K$1:$K$1000,ROW(A321))),"")</f>
        <v/>
      </c>
    </row>
    <row r="322" customFormat="false" ht="22.5" hidden="false" customHeight="true" outlineLevel="0" collapsed="false">
      <c r="K322" s="639" t="str">
        <f aca="false">IF(A322="","",ROW())</f>
        <v/>
      </c>
      <c r="L322" s="639" t="str">
        <f aca="false">IFERROR(INDEX($A$1:$A$1000,SMALL($K$1:$K$1000,ROW(A322))),"")</f>
        <v/>
      </c>
    </row>
    <row r="323" customFormat="false" ht="22.5" hidden="false" customHeight="true" outlineLevel="0" collapsed="false">
      <c r="K323" s="639" t="str">
        <f aca="false">IF(A323="","",ROW())</f>
        <v/>
      </c>
      <c r="L323" s="639" t="str">
        <f aca="false">IFERROR(INDEX($A$1:$A$1000,SMALL($K$1:$K$1000,ROW(A323))),"")</f>
        <v/>
      </c>
    </row>
    <row r="324" customFormat="false" ht="22.5" hidden="false" customHeight="true" outlineLevel="0" collapsed="false">
      <c r="K324" s="639" t="str">
        <f aca="false">IF(A324="","",ROW())</f>
        <v/>
      </c>
      <c r="L324" s="639" t="str">
        <f aca="false">IFERROR(INDEX($A$1:$A$1000,SMALL($K$1:$K$1000,ROW(A324))),"")</f>
        <v/>
      </c>
    </row>
    <row r="325" customFormat="false" ht="22.5" hidden="false" customHeight="true" outlineLevel="0" collapsed="false">
      <c r="K325" s="639" t="str">
        <f aca="false">IF(A325="","",ROW())</f>
        <v/>
      </c>
      <c r="L325" s="639" t="str">
        <f aca="false">IFERROR(INDEX($A$1:$A$1000,SMALL($K$1:$K$1000,ROW(A325))),"")</f>
        <v/>
      </c>
    </row>
    <row r="326" customFormat="false" ht="22.5" hidden="false" customHeight="true" outlineLevel="0" collapsed="false">
      <c r="K326" s="639" t="str">
        <f aca="false">IF(A326="","",ROW())</f>
        <v/>
      </c>
      <c r="L326" s="639" t="str">
        <f aca="false">IFERROR(INDEX($A$1:$A$1000,SMALL($K$1:$K$1000,ROW(A326))),"")</f>
        <v/>
      </c>
    </row>
    <row r="327" customFormat="false" ht="22.5" hidden="false" customHeight="true" outlineLevel="0" collapsed="false">
      <c r="K327" s="639" t="str">
        <f aca="false">IF(A327="","",ROW())</f>
        <v/>
      </c>
      <c r="L327" s="639" t="str">
        <f aca="false">IFERROR(INDEX($A$1:$A$1000,SMALL($K$1:$K$1000,ROW(A327))),"")</f>
        <v/>
      </c>
    </row>
    <row r="328" customFormat="false" ht="22.5" hidden="false" customHeight="true" outlineLevel="0" collapsed="false">
      <c r="K328" s="639" t="str">
        <f aca="false">IF(A328="","",ROW())</f>
        <v/>
      </c>
      <c r="L328" s="639" t="str">
        <f aca="false">IFERROR(INDEX($A$1:$A$1000,SMALL($K$1:$K$1000,ROW(A328))),"")</f>
        <v/>
      </c>
    </row>
    <row r="329" customFormat="false" ht="22.5" hidden="false" customHeight="true" outlineLevel="0" collapsed="false">
      <c r="K329" s="639" t="str">
        <f aca="false">IF(A329="","",ROW())</f>
        <v/>
      </c>
      <c r="L329" s="639" t="str">
        <f aca="false">IFERROR(INDEX($A$1:$A$1000,SMALL($K$1:$K$1000,ROW(A329))),"")</f>
        <v/>
      </c>
    </row>
    <row r="330" customFormat="false" ht="22.5" hidden="false" customHeight="true" outlineLevel="0" collapsed="false">
      <c r="K330" s="639" t="str">
        <f aca="false">IF(A330="","",ROW())</f>
        <v/>
      </c>
      <c r="L330" s="639" t="str">
        <f aca="false">IFERROR(INDEX($A$1:$A$1000,SMALL($K$1:$K$1000,ROW(A330))),"")</f>
        <v/>
      </c>
    </row>
    <row r="331" customFormat="false" ht="22.5" hidden="false" customHeight="true" outlineLevel="0" collapsed="false">
      <c r="K331" s="639" t="str">
        <f aca="false">IF(A331="","",ROW())</f>
        <v/>
      </c>
      <c r="L331" s="639" t="str">
        <f aca="false">IFERROR(INDEX($A$1:$A$1000,SMALL($K$1:$K$1000,ROW(A331))),"")</f>
        <v/>
      </c>
    </row>
    <row r="332" customFormat="false" ht="22.5" hidden="false" customHeight="true" outlineLevel="0" collapsed="false">
      <c r="K332" s="639" t="str">
        <f aca="false">IF(A332="","",ROW())</f>
        <v/>
      </c>
      <c r="L332" s="639" t="str">
        <f aca="false">IFERROR(INDEX($A$1:$A$1000,SMALL($K$1:$K$1000,ROW(A332))),"")</f>
        <v/>
      </c>
    </row>
    <row r="333" customFormat="false" ht="22.5" hidden="false" customHeight="true" outlineLevel="0" collapsed="false">
      <c r="K333" s="639" t="str">
        <f aca="false">IF(A333="","",ROW())</f>
        <v/>
      </c>
      <c r="L333" s="639" t="str">
        <f aca="false">IFERROR(INDEX($A$1:$A$1000,SMALL($K$1:$K$1000,ROW(A333))),"")</f>
        <v/>
      </c>
    </row>
    <row r="334" customFormat="false" ht="22.5" hidden="false" customHeight="true" outlineLevel="0" collapsed="false">
      <c r="K334" s="639" t="str">
        <f aca="false">IF(A334="","",ROW())</f>
        <v/>
      </c>
      <c r="L334" s="639" t="str">
        <f aca="false">IFERROR(INDEX($A$1:$A$1000,SMALL($K$1:$K$1000,ROW(A334))),"")</f>
        <v/>
      </c>
    </row>
    <row r="335" customFormat="false" ht="22.5" hidden="false" customHeight="true" outlineLevel="0" collapsed="false">
      <c r="K335" s="639" t="str">
        <f aca="false">IF(A335="","",ROW())</f>
        <v/>
      </c>
      <c r="L335" s="639" t="str">
        <f aca="false">IFERROR(INDEX($A$1:$A$1000,SMALL($K$1:$K$1000,ROW(A335))),"")</f>
        <v/>
      </c>
    </row>
    <row r="336" customFormat="false" ht="22.5" hidden="false" customHeight="true" outlineLevel="0" collapsed="false">
      <c r="K336" s="639" t="str">
        <f aca="false">IF(A336="","",ROW())</f>
        <v/>
      </c>
      <c r="L336" s="639" t="str">
        <f aca="false">IFERROR(INDEX($A$1:$A$1000,SMALL($K$1:$K$1000,ROW(A336))),"")</f>
        <v/>
      </c>
    </row>
    <row r="337" customFormat="false" ht="22.5" hidden="false" customHeight="true" outlineLevel="0" collapsed="false">
      <c r="K337" s="639" t="str">
        <f aca="false">IF(A337="","",ROW())</f>
        <v/>
      </c>
      <c r="L337" s="639" t="str">
        <f aca="false">IFERROR(INDEX($A$1:$A$1000,SMALL($K$1:$K$1000,ROW(A337))),"")</f>
        <v/>
      </c>
    </row>
    <row r="338" customFormat="false" ht="22.5" hidden="false" customHeight="true" outlineLevel="0" collapsed="false">
      <c r="K338" s="639" t="str">
        <f aca="false">IF(A338="","",ROW())</f>
        <v/>
      </c>
      <c r="L338" s="639" t="str">
        <f aca="false">IFERROR(INDEX($A$1:$A$1000,SMALL($K$1:$K$1000,ROW(A338))),"")</f>
        <v/>
      </c>
    </row>
    <row r="339" customFormat="false" ht="22.5" hidden="false" customHeight="true" outlineLevel="0" collapsed="false">
      <c r="K339" s="639" t="str">
        <f aca="false">IF(A339="","",ROW())</f>
        <v/>
      </c>
      <c r="L339" s="639" t="str">
        <f aca="false">IFERROR(INDEX($A$1:$A$1000,SMALL($K$1:$K$1000,ROW(A339))),"")</f>
        <v/>
      </c>
    </row>
    <row r="340" customFormat="false" ht="22.5" hidden="false" customHeight="true" outlineLevel="0" collapsed="false">
      <c r="K340" s="639" t="str">
        <f aca="false">IF(A340="","",ROW())</f>
        <v/>
      </c>
      <c r="L340" s="639" t="str">
        <f aca="false">IFERROR(INDEX($A$1:$A$1000,SMALL($K$1:$K$1000,ROW(A340))),"")</f>
        <v/>
      </c>
    </row>
    <row r="341" customFormat="false" ht="22.5" hidden="false" customHeight="true" outlineLevel="0" collapsed="false">
      <c r="K341" s="639" t="str">
        <f aca="false">IF(A341="","",ROW())</f>
        <v/>
      </c>
      <c r="L341" s="639" t="str">
        <f aca="false">IFERROR(INDEX($A$1:$A$1000,SMALL($K$1:$K$1000,ROW(A341))),"")</f>
        <v/>
      </c>
    </row>
    <row r="342" customFormat="false" ht="22.5" hidden="false" customHeight="true" outlineLevel="0" collapsed="false">
      <c r="K342" s="639" t="str">
        <f aca="false">IF(A342="","",ROW())</f>
        <v/>
      </c>
      <c r="L342" s="639" t="str">
        <f aca="false">IFERROR(INDEX($A$1:$A$1000,SMALL($K$1:$K$1000,ROW(A342))),"")</f>
        <v/>
      </c>
    </row>
    <row r="343" customFormat="false" ht="22.5" hidden="false" customHeight="true" outlineLevel="0" collapsed="false">
      <c r="K343" s="639" t="str">
        <f aca="false">IF(A343="","",ROW())</f>
        <v/>
      </c>
      <c r="L343" s="639" t="str">
        <f aca="false">IFERROR(INDEX($A$1:$A$1000,SMALL($K$1:$K$1000,ROW(A343))),"")</f>
        <v/>
      </c>
    </row>
    <row r="344" customFormat="false" ht="22.5" hidden="false" customHeight="true" outlineLevel="0" collapsed="false">
      <c r="K344" s="639" t="str">
        <f aca="false">IF(A344="","",ROW())</f>
        <v/>
      </c>
      <c r="L344" s="639" t="str">
        <f aca="false">IFERROR(INDEX($A$1:$A$1000,SMALL($K$1:$K$1000,ROW(A344))),"")</f>
        <v/>
      </c>
    </row>
    <row r="345" customFormat="false" ht="22.5" hidden="false" customHeight="true" outlineLevel="0" collapsed="false">
      <c r="K345" s="639" t="str">
        <f aca="false">IF(A345="","",ROW())</f>
        <v/>
      </c>
      <c r="L345" s="639" t="str">
        <f aca="false">IFERROR(INDEX($A$1:$A$1000,SMALL($K$1:$K$1000,ROW(A345))),"")</f>
        <v/>
      </c>
    </row>
    <row r="346" customFormat="false" ht="22.5" hidden="false" customHeight="true" outlineLevel="0" collapsed="false">
      <c r="K346" s="639" t="str">
        <f aca="false">IF(A346="","",ROW())</f>
        <v/>
      </c>
      <c r="L346" s="639" t="str">
        <f aca="false">IFERROR(INDEX($A$1:$A$1000,SMALL($K$1:$K$1000,ROW(A346))),"")</f>
        <v/>
      </c>
    </row>
    <row r="347" customFormat="false" ht="22.5" hidden="false" customHeight="true" outlineLevel="0" collapsed="false">
      <c r="K347" s="639" t="str">
        <f aca="false">IF(A347="","",ROW())</f>
        <v/>
      </c>
      <c r="L347" s="639" t="str">
        <f aca="false">IFERROR(INDEX($A$1:$A$1000,SMALL($K$1:$K$1000,ROW(A347))),"")</f>
        <v/>
      </c>
    </row>
    <row r="348" customFormat="false" ht="22.5" hidden="false" customHeight="true" outlineLevel="0" collapsed="false">
      <c r="K348" s="639" t="str">
        <f aca="false">IF(A348="","",ROW())</f>
        <v/>
      </c>
      <c r="L348" s="639" t="str">
        <f aca="false">IFERROR(INDEX($A$1:$A$1000,SMALL($K$1:$K$1000,ROW(A348))),"")</f>
        <v/>
      </c>
    </row>
    <row r="349" customFormat="false" ht="22.5" hidden="false" customHeight="true" outlineLevel="0" collapsed="false">
      <c r="K349" s="639" t="str">
        <f aca="false">IF(A349="","",ROW())</f>
        <v/>
      </c>
      <c r="L349" s="639" t="str">
        <f aca="false">IFERROR(INDEX($A$1:$A$1000,SMALL($K$1:$K$1000,ROW(A349))),"")</f>
        <v/>
      </c>
    </row>
    <row r="350" customFormat="false" ht="22.5" hidden="false" customHeight="true" outlineLevel="0" collapsed="false">
      <c r="K350" s="639" t="str">
        <f aca="false">IF(A350="","",ROW())</f>
        <v/>
      </c>
      <c r="L350" s="639" t="str">
        <f aca="false">IFERROR(INDEX($A$1:$A$1000,SMALL($K$1:$K$1000,ROW(A350))),"")</f>
        <v/>
      </c>
    </row>
    <row r="351" customFormat="false" ht="22.5" hidden="false" customHeight="true" outlineLevel="0" collapsed="false">
      <c r="K351" s="639" t="str">
        <f aca="false">IF(A351="","",ROW())</f>
        <v/>
      </c>
      <c r="L351" s="639" t="str">
        <f aca="false">IFERROR(INDEX($A$1:$A$1000,SMALL($K$1:$K$1000,ROW(A351))),"")</f>
        <v/>
      </c>
    </row>
    <row r="352" customFormat="false" ht="22.5" hidden="false" customHeight="true" outlineLevel="0" collapsed="false">
      <c r="K352" s="639" t="str">
        <f aca="false">IF(A352="","",ROW())</f>
        <v/>
      </c>
      <c r="L352" s="639" t="str">
        <f aca="false">IFERROR(INDEX($A$1:$A$1000,SMALL($K$1:$K$1000,ROW(A352))),"")</f>
        <v/>
      </c>
    </row>
    <row r="353" customFormat="false" ht="22.5" hidden="false" customHeight="true" outlineLevel="0" collapsed="false">
      <c r="K353" s="639" t="str">
        <f aca="false">IF(A353="","",ROW())</f>
        <v/>
      </c>
      <c r="L353" s="639" t="str">
        <f aca="false">IFERROR(INDEX($A$1:$A$1000,SMALL($K$1:$K$1000,ROW(A353))),"")</f>
        <v/>
      </c>
    </row>
    <row r="354" customFormat="false" ht="22.5" hidden="false" customHeight="true" outlineLevel="0" collapsed="false">
      <c r="K354" s="639" t="str">
        <f aca="false">IF(A354="","",ROW())</f>
        <v/>
      </c>
      <c r="L354" s="639" t="str">
        <f aca="false">IFERROR(INDEX($A$1:$A$1000,SMALL($K$1:$K$1000,ROW(A354))),"")</f>
        <v/>
      </c>
    </row>
    <row r="355" customFormat="false" ht="22.5" hidden="false" customHeight="true" outlineLevel="0" collapsed="false">
      <c r="K355" s="639" t="str">
        <f aca="false">IF(A355="","",ROW())</f>
        <v/>
      </c>
      <c r="L355" s="639" t="str">
        <f aca="false">IFERROR(INDEX($A$1:$A$1000,SMALL($K$1:$K$1000,ROW(A355))),"")</f>
        <v/>
      </c>
    </row>
    <row r="356" customFormat="false" ht="22.5" hidden="false" customHeight="true" outlineLevel="0" collapsed="false">
      <c r="K356" s="639" t="str">
        <f aca="false">IF(A356="","",ROW())</f>
        <v/>
      </c>
      <c r="L356" s="639" t="str">
        <f aca="false">IFERROR(INDEX($A$1:$A$1000,SMALL($K$1:$K$1000,ROW(A356))),"")</f>
        <v/>
      </c>
    </row>
    <row r="357" customFormat="false" ht="22.5" hidden="false" customHeight="true" outlineLevel="0" collapsed="false">
      <c r="K357" s="639" t="str">
        <f aca="false">IF(A357="","",ROW())</f>
        <v/>
      </c>
      <c r="L357" s="639" t="str">
        <f aca="false">IFERROR(INDEX($A$1:$A$1000,SMALL($K$1:$K$1000,ROW(A357))),"")</f>
        <v/>
      </c>
    </row>
    <row r="358" customFormat="false" ht="22.5" hidden="false" customHeight="true" outlineLevel="0" collapsed="false">
      <c r="K358" s="639" t="str">
        <f aca="false">IF(A358="","",ROW())</f>
        <v/>
      </c>
      <c r="L358" s="639" t="str">
        <f aca="false">IFERROR(INDEX($A$1:$A$1000,SMALL($K$1:$K$1000,ROW(A358))),"")</f>
        <v/>
      </c>
    </row>
    <row r="359" customFormat="false" ht="22.5" hidden="false" customHeight="true" outlineLevel="0" collapsed="false">
      <c r="K359" s="639" t="str">
        <f aca="false">IF(A359="","",ROW())</f>
        <v/>
      </c>
      <c r="L359" s="639" t="str">
        <f aca="false">IFERROR(INDEX($A$1:$A$1000,SMALL($K$1:$K$1000,ROW(A359))),"")</f>
        <v/>
      </c>
    </row>
    <row r="360" customFormat="false" ht="22.5" hidden="false" customHeight="true" outlineLevel="0" collapsed="false">
      <c r="K360" s="639" t="str">
        <f aca="false">IF(A360="","",ROW())</f>
        <v/>
      </c>
      <c r="L360" s="639" t="str">
        <f aca="false">IFERROR(INDEX($A$1:$A$1000,SMALL($K$1:$K$1000,ROW(A360))),"")</f>
        <v/>
      </c>
    </row>
    <row r="361" customFormat="false" ht="22.5" hidden="false" customHeight="true" outlineLevel="0" collapsed="false">
      <c r="K361" s="639" t="str">
        <f aca="false">IF(A361="","",ROW())</f>
        <v/>
      </c>
      <c r="L361" s="639" t="str">
        <f aca="false">IFERROR(INDEX($A$1:$A$1000,SMALL($K$1:$K$1000,ROW(A361))),"")</f>
        <v/>
      </c>
    </row>
    <row r="362" customFormat="false" ht="22.5" hidden="false" customHeight="true" outlineLevel="0" collapsed="false">
      <c r="K362" s="639" t="str">
        <f aca="false">IF(A362="","",ROW())</f>
        <v/>
      </c>
      <c r="L362" s="639" t="str">
        <f aca="false">IFERROR(INDEX($A$1:$A$1000,SMALL($K$1:$K$1000,ROW(A362))),"")</f>
        <v/>
      </c>
    </row>
    <row r="363" customFormat="false" ht="22.5" hidden="false" customHeight="true" outlineLevel="0" collapsed="false">
      <c r="K363" s="639" t="str">
        <f aca="false">IF(A363="","",ROW())</f>
        <v/>
      </c>
      <c r="L363" s="639" t="str">
        <f aca="false">IFERROR(INDEX($A$1:$A$1000,SMALL($K$1:$K$1000,ROW(A363))),"")</f>
        <v/>
      </c>
    </row>
    <row r="364" customFormat="false" ht="22.5" hidden="false" customHeight="true" outlineLevel="0" collapsed="false">
      <c r="K364" s="639" t="str">
        <f aca="false">IF(A364="","",ROW())</f>
        <v/>
      </c>
      <c r="L364" s="639" t="str">
        <f aca="false">IFERROR(INDEX($A$1:$A$1000,SMALL($K$1:$K$1000,ROW(A364))),"")</f>
        <v/>
      </c>
    </row>
    <row r="365" customFormat="false" ht="22.5" hidden="false" customHeight="true" outlineLevel="0" collapsed="false">
      <c r="K365" s="639" t="str">
        <f aca="false">IF(A365="","",ROW())</f>
        <v/>
      </c>
      <c r="L365" s="639" t="str">
        <f aca="false">IFERROR(INDEX($A$1:$A$1000,SMALL($K$1:$K$1000,ROW(A365))),"")</f>
        <v/>
      </c>
    </row>
    <row r="366" customFormat="false" ht="22.5" hidden="false" customHeight="true" outlineLevel="0" collapsed="false">
      <c r="K366" s="639" t="str">
        <f aca="false">IF(A366="","",ROW())</f>
        <v/>
      </c>
      <c r="L366" s="639" t="str">
        <f aca="false">IFERROR(INDEX($A$1:$A$1000,SMALL($K$1:$K$1000,ROW(A366))),"")</f>
        <v/>
      </c>
    </row>
    <row r="367" customFormat="false" ht="22.5" hidden="false" customHeight="true" outlineLevel="0" collapsed="false">
      <c r="K367" s="639" t="str">
        <f aca="false">IF(A367="","",ROW())</f>
        <v/>
      </c>
      <c r="L367" s="639" t="str">
        <f aca="false">IFERROR(INDEX($A$1:$A$1000,SMALL($K$1:$K$1000,ROW(A367))),"")</f>
        <v/>
      </c>
    </row>
    <row r="368" customFormat="false" ht="22.5" hidden="false" customHeight="true" outlineLevel="0" collapsed="false">
      <c r="K368" s="639" t="str">
        <f aca="false">IF(A368="","",ROW())</f>
        <v/>
      </c>
      <c r="L368" s="639" t="str">
        <f aca="false">IFERROR(INDEX($A$1:$A$1000,SMALL($K$1:$K$1000,ROW(A368))),"")</f>
        <v/>
      </c>
    </row>
    <row r="369" customFormat="false" ht="22.5" hidden="false" customHeight="true" outlineLevel="0" collapsed="false">
      <c r="K369" s="639" t="str">
        <f aca="false">IF(A369="","",ROW())</f>
        <v/>
      </c>
      <c r="L369" s="639" t="str">
        <f aca="false">IFERROR(INDEX($A$1:$A$1000,SMALL($K$1:$K$1000,ROW(A369))),"")</f>
        <v/>
      </c>
    </row>
    <row r="370" customFormat="false" ht="22.5" hidden="false" customHeight="true" outlineLevel="0" collapsed="false">
      <c r="K370" s="639" t="str">
        <f aca="false">IF(A370="","",ROW())</f>
        <v/>
      </c>
      <c r="L370" s="639" t="str">
        <f aca="false">IFERROR(INDEX($A$1:$A$1000,SMALL($K$1:$K$1000,ROW(A370))),"")</f>
        <v/>
      </c>
    </row>
    <row r="371" customFormat="false" ht="22.5" hidden="false" customHeight="true" outlineLevel="0" collapsed="false">
      <c r="K371" s="639" t="str">
        <f aca="false">IF(A371="","",ROW())</f>
        <v/>
      </c>
      <c r="L371" s="639" t="str">
        <f aca="false">IFERROR(INDEX($A$1:$A$1000,SMALL($K$1:$K$1000,ROW(A371))),"")</f>
        <v/>
      </c>
    </row>
    <row r="372" customFormat="false" ht="22.5" hidden="false" customHeight="true" outlineLevel="0" collapsed="false">
      <c r="K372" s="639" t="str">
        <f aca="false">IF(A372="","",ROW())</f>
        <v/>
      </c>
      <c r="L372" s="639" t="str">
        <f aca="false">IFERROR(INDEX($A$1:$A$1000,SMALL($K$1:$K$1000,ROW(A372))),"")</f>
        <v/>
      </c>
    </row>
    <row r="373" customFormat="false" ht="22.5" hidden="false" customHeight="true" outlineLevel="0" collapsed="false">
      <c r="K373" s="639" t="str">
        <f aca="false">IF(A373="","",ROW())</f>
        <v/>
      </c>
      <c r="L373" s="639" t="str">
        <f aca="false">IFERROR(INDEX($A$1:$A$1000,SMALL($K$1:$K$1000,ROW(A373))),"")</f>
        <v/>
      </c>
    </row>
    <row r="374" customFormat="false" ht="22.5" hidden="false" customHeight="true" outlineLevel="0" collapsed="false">
      <c r="K374" s="639" t="str">
        <f aca="false">IF(A374="","",ROW())</f>
        <v/>
      </c>
      <c r="L374" s="639" t="str">
        <f aca="false">IFERROR(INDEX($A$1:$A$1000,SMALL($K$1:$K$1000,ROW(A374))),"")</f>
        <v/>
      </c>
    </row>
    <row r="375" customFormat="false" ht="22.5" hidden="false" customHeight="true" outlineLevel="0" collapsed="false">
      <c r="K375" s="639" t="str">
        <f aca="false">IF(A375="","",ROW())</f>
        <v/>
      </c>
      <c r="L375" s="639" t="str">
        <f aca="false">IFERROR(INDEX($A$1:$A$1000,SMALL($K$1:$K$1000,ROW(A375))),"")</f>
        <v/>
      </c>
    </row>
    <row r="376" customFormat="false" ht="22.5" hidden="false" customHeight="true" outlineLevel="0" collapsed="false">
      <c r="K376" s="639" t="str">
        <f aca="false">IF(A376="","",ROW())</f>
        <v/>
      </c>
      <c r="L376" s="639" t="str">
        <f aca="false">IFERROR(INDEX($A$1:$A$1000,SMALL($K$1:$K$1000,ROW(A376))),"")</f>
        <v/>
      </c>
    </row>
    <row r="377" customFormat="false" ht="22.5" hidden="false" customHeight="true" outlineLevel="0" collapsed="false">
      <c r="K377" s="639" t="str">
        <f aca="false">IF(A377="","",ROW())</f>
        <v/>
      </c>
      <c r="L377" s="639" t="str">
        <f aca="false">IFERROR(INDEX($A$1:$A$1000,SMALL($K$1:$K$1000,ROW(A377))),"")</f>
        <v/>
      </c>
    </row>
    <row r="378" customFormat="false" ht="22.5" hidden="false" customHeight="true" outlineLevel="0" collapsed="false">
      <c r="K378" s="639" t="str">
        <f aca="false">IF(A378="","",ROW())</f>
        <v/>
      </c>
      <c r="L378" s="639" t="str">
        <f aca="false">IFERROR(INDEX($A$1:$A$1000,SMALL($K$1:$K$1000,ROW(A378))),"")</f>
        <v/>
      </c>
    </row>
    <row r="379" customFormat="false" ht="22.5" hidden="false" customHeight="true" outlineLevel="0" collapsed="false">
      <c r="K379" s="639" t="str">
        <f aca="false">IF(A379="","",ROW())</f>
        <v/>
      </c>
      <c r="L379" s="639" t="str">
        <f aca="false">IFERROR(INDEX($A$1:$A$1000,SMALL($K$1:$K$1000,ROW(A379))),"")</f>
        <v/>
      </c>
    </row>
    <row r="380" customFormat="false" ht="22.5" hidden="false" customHeight="true" outlineLevel="0" collapsed="false">
      <c r="K380" s="639" t="str">
        <f aca="false">IF(A380="","",ROW())</f>
        <v/>
      </c>
      <c r="L380" s="639" t="str">
        <f aca="false">IFERROR(INDEX($A$1:$A$1000,SMALL($K$1:$K$1000,ROW(A380))),"")</f>
        <v/>
      </c>
    </row>
    <row r="381" customFormat="false" ht="22.5" hidden="false" customHeight="true" outlineLevel="0" collapsed="false">
      <c r="K381" s="639" t="str">
        <f aca="false">IF(A381="","",ROW())</f>
        <v/>
      </c>
      <c r="L381" s="639" t="str">
        <f aca="false">IFERROR(INDEX($A$1:$A$1000,SMALL($K$1:$K$1000,ROW(A381))),"")</f>
        <v/>
      </c>
    </row>
    <row r="382" customFormat="false" ht="22.5" hidden="false" customHeight="true" outlineLevel="0" collapsed="false">
      <c r="K382" s="639" t="str">
        <f aca="false">IF(A382="","",ROW())</f>
        <v/>
      </c>
      <c r="L382" s="639" t="str">
        <f aca="false">IFERROR(INDEX($A$1:$A$1000,SMALL($K$1:$K$1000,ROW(A382))),"")</f>
        <v/>
      </c>
    </row>
    <row r="383" customFormat="false" ht="22.5" hidden="false" customHeight="true" outlineLevel="0" collapsed="false">
      <c r="K383" s="639" t="str">
        <f aca="false">IF(A383="","",ROW())</f>
        <v/>
      </c>
      <c r="L383" s="639" t="str">
        <f aca="false">IFERROR(INDEX($A$1:$A$1000,SMALL($K$1:$K$1000,ROW(A383))),"")</f>
        <v/>
      </c>
    </row>
    <row r="384" customFormat="false" ht="22.5" hidden="false" customHeight="true" outlineLevel="0" collapsed="false">
      <c r="K384" s="639" t="str">
        <f aca="false">IF(A384="","",ROW())</f>
        <v/>
      </c>
      <c r="L384" s="639" t="str">
        <f aca="false">IFERROR(INDEX($A$1:$A$1000,SMALL($K$1:$K$1000,ROW(A384))),"")</f>
        <v/>
      </c>
    </row>
    <row r="385" customFormat="false" ht="22.5" hidden="false" customHeight="true" outlineLevel="0" collapsed="false">
      <c r="K385" s="639" t="str">
        <f aca="false">IF(A385="","",ROW())</f>
        <v/>
      </c>
      <c r="L385" s="639" t="str">
        <f aca="false">IFERROR(INDEX($A$1:$A$1000,SMALL($K$1:$K$1000,ROW(A385))),"")</f>
        <v/>
      </c>
    </row>
    <row r="386" customFormat="false" ht="22.5" hidden="false" customHeight="true" outlineLevel="0" collapsed="false">
      <c r="K386" s="639" t="str">
        <f aca="false">IF(A386="","",ROW())</f>
        <v/>
      </c>
      <c r="L386" s="639" t="str">
        <f aca="false">IFERROR(INDEX($A$1:$A$1000,SMALL($K$1:$K$1000,ROW(A386))),"")</f>
        <v/>
      </c>
    </row>
    <row r="387" customFormat="false" ht="22.5" hidden="false" customHeight="true" outlineLevel="0" collapsed="false">
      <c r="K387" s="639" t="str">
        <f aca="false">IF(A387="","",ROW())</f>
        <v/>
      </c>
      <c r="L387" s="639" t="str">
        <f aca="false">IFERROR(INDEX($A$1:$A$1000,SMALL($K$1:$K$1000,ROW(A387))),"")</f>
        <v/>
      </c>
    </row>
    <row r="388" customFormat="false" ht="22.5" hidden="false" customHeight="true" outlineLevel="0" collapsed="false">
      <c r="K388" s="639" t="str">
        <f aca="false">IF(A388="","",ROW())</f>
        <v/>
      </c>
      <c r="L388" s="639" t="str">
        <f aca="false">IFERROR(INDEX($A$1:$A$1000,SMALL($K$1:$K$1000,ROW(A388))),"")</f>
        <v/>
      </c>
    </row>
    <row r="389" customFormat="false" ht="22.5" hidden="false" customHeight="true" outlineLevel="0" collapsed="false">
      <c r="K389" s="639" t="str">
        <f aca="false">IF(A389="","",ROW())</f>
        <v/>
      </c>
      <c r="L389" s="639" t="str">
        <f aca="false">IFERROR(INDEX($A$1:$A$1000,SMALL($K$1:$K$1000,ROW(A389))),"")</f>
        <v/>
      </c>
    </row>
    <row r="390" customFormat="false" ht="22.5" hidden="false" customHeight="true" outlineLevel="0" collapsed="false">
      <c r="K390" s="639" t="str">
        <f aca="false">IF(A390="","",ROW())</f>
        <v/>
      </c>
      <c r="L390" s="639" t="str">
        <f aca="false">IFERROR(INDEX($A$1:$A$1000,SMALL($K$1:$K$1000,ROW(A390))),"")</f>
        <v/>
      </c>
    </row>
    <row r="391" customFormat="false" ht="22.5" hidden="false" customHeight="true" outlineLevel="0" collapsed="false">
      <c r="K391" s="639" t="str">
        <f aca="false">IF(A391="","",ROW())</f>
        <v/>
      </c>
      <c r="L391" s="639" t="str">
        <f aca="false">IFERROR(INDEX($A$1:$A$1000,SMALL($K$1:$K$1000,ROW(A391))),"")</f>
        <v/>
      </c>
    </row>
    <row r="392" customFormat="false" ht="22.5" hidden="false" customHeight="true" outlineLevel="0" collapsed="false">
      <c r="K392" s="639" t="str">
        <f aca="false">IF(A392="","",ROW())</f>
        <v/>
      </c>
      <c r="L392" s="639" t="str">
        <f aca="false">IFERROR(INDEX($A$1:$A$1000,SMALL($K$1:$K$1000,ROW(A392))),"")</f>
        <v/>
      </c>
    </row>
    <row r="393" customFormat="false" ht="22.5" hidden="false" customHeight="true" outlineLevel="0" collapsed="false">
      <c r="K393" s="639" t="str">
        <f aca="false">IF(A393="","",ROW())</f>
        <v/>
      </c>
      <c r="L393" s="639" t="str">
        <f aca="false">IFERROR(INDEX($A$1:$A$1000,SMALL($K$1:$K$1000,ROW(A393))),"")</f>
        <v/>
      </c>
    </row>
    <row r="394" customFormat="false" ht="22.5" hidden="false" customHeight="true" outlineLevel="0" collapsed="false">
      <c r="K394" s="639" t="str">
        <f aca="false">IF(A394="","",ROW())</f>
        <v/>
      </c>
      <c r="L394" s="639" t="str">
        <f aca="false">IFERROR(INDEX($A$1:$A$1000,SMALL($K$1:$K$1000,ROW(A394))),"")</f>
        <v/>
      </c>
    </row>
    <row r="395" customFormat="false" ht="22.5" hidden="false" customHeight="true" outlineLevel="0" collapsed="false">
      <c r="K395" s="639" t="str">
        <f aca="false">IF(A395="","",ROW())</f>
        <v/>
      </c>
      <c r="L395" s="639" t="str">
        <f aca="false">IFERROR(INDEX($A$1:$A$1000,SMALL($K$1:$K$1000,ROW(A395))),"")</f>
        <v/>
      </c>
    </row>
    <row r="396" customFormat="false" ht="22.5" hidden="false" customHeight="true" outlineLevel="0" collapsed="false">
      <c r="K396" s="639" t="str">
        <f aca="false">IF(A396="","",ROW())</f>
        <v/>
      </c>
      <c r="L396" s="639" t="str">
        <f aca="false">IFERROR(INDEX($A$1:$A$1000,SMALL($K$1:$K$1000,ROW(A396))),"")</f>
        <v/>
      </c>
    </row>
    <row r="397" customFormat="false" ht="22.5" hidden="false" customHeight="true" outlineLevel="0" collapsed="false">
      <c r="K397" s="639" t="str">
        <f aca="false">IF(A397="","",ROW())</f>
        <v/>
      </c>
      <c r="L397" s="639" t="str">
        <f aca="false">IFERROR(INDEX($A$1:$A$1000,SMALL($K$1:$K$1000,ROW(A397))),"")</f>
        <v/>
      </c>
    </row>
    <row r="398" customFormat="false" ht="22.5" hidden="false" customHeight="true" outlineLevel="0" collapsed="false">
      <c r="K398" s="639" t="str">
        <f aca="false">IF(A398="","",ROW())</f>
        <v/>
      </c>
      <c r="L398" s="639" t="str">
        <f aca="false">IFERROR(INDEX($A$1:$A$1000,SMALL($K$1:$K$1000,ROW(A398))),"")</f>
        <v/>
      </c>
    </row>
    <row r="399" customFormat="false" ht="22.5" hidden="false" customHeight="true" outlineLevel="0" collapsed="false">
      <c r="K399" s="639" t="str">
        <f aca="false">IF(A399="","",ROW())</f>
        <v/>
      </c>
      <c r="L399" s="639" t="str">
        <f aca="false">IFERROR(INDEX($A$1:$A$1000,SMALL($K$1:$K$1000,ROW(A399))),"")</f>
        <v/>
      </c>
    </row>
    <row r="400" customFormat="false" ht="22.5" hidden="false" customHeight="true" outlineLevel="0" collapsed="false">
      <c r="K400" s="639" t="str">
        <f aca="false">IF(A400="","",ROW())</f>
        <v/>
      </c>
      <c r="L400" s="639" t="str">
        <f aca="false">IFERROR(INDEX($A$1:$A$1000,SMALL($K$1:$K$1000,ROW(A400))),"")</f>
        <v/>
      </c>
    </row>
    <row r="401" customFormat="false" ht="22.5" hidden="false" customHeight="true" outlineLevel="0" collapsed="false">
      <c r="K401" s="639" t="str">
        <f aca="false">IF(A401="","",ROW())</f>
        <v/>
      </c>
      <c r="L401" s="639" t="str">
        <f aca="false">IFERROR(INDEX($A$1:$A$1000,SMALL($K$1:$K$1000,ROW(A401))),"")</f>
        <v/>
      </c>
    </row>
    <row r="402" customFormat="false" ht="22.5" hidden="false" customHeight="true" outlineLevel="0" collapsed="false">
      <c r="K402" s="639" t="str">
        <f aca="false">IF(A402="","",ROW())</f>
        <v/>
      </c>
      <c r="L402" s="639" t="str">
        <f aca="false">IFERROR(INDEX($A$1:$A$1000,SMALL($K$1:$K$1000,ROW(A402))),"")</f>
        <v/>
      </c>
    </row>
    <row r="403" customFormat="false" ht="22.5" hidden="false" customHeight="true" outlineLevel="0" collapsed="false">
      <c r="K403" s="639" t="str">
        <f aca="false">IF(A403="","",ROW())</f>
        <v/>
      </c>
      <c r="L403" s="639" t="str">
        <f aca="false">IFERROR(INDEX($A$1:$A$1000,SMALL($K$1:$K$1000,ROW(A403))),"")</f>
        <v/>
      </c>
    </row>
    <row r="404" customFormat="false" ht="22.5" hidden="false" customHeight="true" outlineLevel="0" collapsed="false">
      <c r="K404" s="639" t="str">
        <f aca="false">IF(A404="","",ROW())</f>
        <v/>
      </c>
      <c r="L404" s="639" t="str">
        <f aca="false">IFERROR(INDEX($A$1:$A$1000,SMALL($K$1:$K$1000,ROW(A404))),"")</f>
        <v/>
      </c>
    </row>
    <row r="405" customFormat="false" ht="22.5" hidden="false" customHeight="true" outlineLevel="0" collapsed="false">
      <c r="K405" s="639" t="str">
        <f aca="false">IF(A405="","",ROW())</f>
        <v/>
      </c>
      <c r="L405" s="639" t="str">
        <f aca="false">IFERROR(INDEX($A$1:$A$1000,SMALL($K$1:$K$1000,ROW(A405))),"")</f>
        <v/>
      </c>
    </row>
    <row r="406" customFormat="false" ht="22.5" hidden="false" customHeight="true" outlineLevel="0" collapsed="false">
      <c r="K406" s="639" t="str">
        <f aca="false">IF(A406="","",ROW())</f>
        <v/>
      </c>
      <c r="L406" s="639" t="str">
        <f aca="false">IFERROR(INDEX($A$1:$A$1000,SMALL($K$1:$K$1000,ROW(A406))),"")</f>
        <v/>
      </c>
    </row>
    <row r="407" customFormat="false" ht="22.5" hidden="false" customHeight="true" outlineLevel="0" collapsed="false">
      <c r="K407" s="639" t="str">
        <f aca="false">IF(A407="","",ROW())</f>
        <v/>
      </c>
      <c r="L407" s="639" t="str">
        <f aca="false">IFERROR(INDEX($A$1:$A$1000,SMALL($K$1:$K$1000,ROW(A407))),"")</f>
        <v/>
      </c>
    </row>
    <row r="408" customFormat="false" ht="22.5" hidden="false" customHeight="true" outlineLevel="0" collapsed="false">
      <c r="K408" s="639" t="str">
        <f aca="false">IF(A408="","",ROW())</f>
        <v/>
      </c>
      <c r="L408" s="639" t="str">
        <f aca="false">IFERROR(INDEX($A$1:$A$1000,SMALL($K$1:$K$1000,ROW(A408))),"")</f>
        <v/>
      </c>
    </row>
    <row r="409" customFormat="false" ht="22.5" hidden="false" customHeight="true" outlineLevel="0" collapsed="false">
      <c r="K409" s="639" t="str">
        <f aca="false">IF(A409="","",ROW())</f>
        <v/>
      </c>
      <c r="L409" s="639" t="str">
        <f aca="false">IFERROR(INDEX($A$1:$A$1000,SMALL($K$1:$K$1000,ROW(A409))),"")</f>
        <v/>
      </c>
    </row>
    <row r="410" customFormat="false" ht="22.5" hidden="false" customHeight="true" outlineLevel="0" collapsed="false">
      <c r="K410" s="639" t="str">
        <f aca="false">IF(A410="","",ROW())</f>
        <v/>
      </c>
      <c r="L410" s="639" t="str">
        <f aca="false">IFERROR(INDEX($A$1:$A$1000,SMALL($K$1:$K$1000,ROW(A410))),"")</f>
        <v/>
      </c>
    </row>
    <row r="411" customFormat="false" ht="22.5" hidden="false" customHeight="true" outlineLevel="0" collapsed="false">
      <c r="K411" s="639" t="str">
        <f aca="false">IF(A411="","",ROW())</f>
        <v/>
      </c>
      <c r="L411" s="639" t="str">
        <f aca="false">IFERROR(INDEX($A$1:$A$1000,SMALL($K$1:$K$1000,ROW(A411))),"")</f>
        <v/>
      </c>
    </row>
    <row r="412" customFormat="false" ht="22.5" hidden="false" customHeight="true" outlineLevel="0" collapsed="false">
      <c r="K412" s="639" t="str">
        <f aca="false">IF(A412="","",ROW())</f>
        <v/>
      </c>
      <c r="L412" s="639" t="str">
        <f aca="false">IFERROR(INDEX($A$1:$A$1000,SMALL($K$1:$K$1000,ROW(A412))),"")</f>
        <v/>
      </c>
    </row>
    <row r="413" customFormat="false" ht="22.5" hidden="false" customHeight="true" outlineLevel="0" collapsed="false">
      <c r="K413" s="639" t="str">
        <f aca="false">IF(A413="","",ROW())</f>
        <v/>
      </c>
      <c r="L413" s="639" t="str">
        <f aca="false">IFERROR(INDEX($A$1:$A$1000,SMALL($K$1:$K$1000,ROW(A413))),"")</f>
        <v/>
      </c>
    </row>
    <row r="414" customFormat="false" ht="22.5" hidden="false" customHeight="true" outlineLevel="0" collapsed="false">
      <c r="K414" s="639" t="str">
        <f aca="false">IF(A414="","",ROW())</f>
        <v/>
      </c>
      <c r="L414" s="639" t="str">
        <f aca="false">IFERROR(INDEX($A$1:$A$1000,SMALL($K$1:$K$1000,ROW(A414))),"")</f>
        <v/>
      </c>
    </row>
    <row r="415" customFormat="false" ht="22.5" hidden="false" customHeight="true" outlineLevel="0" collapsed="false">
      <c r="K415" s="639" t="str">
        <f aca="false">IF(A415="","",ROW())</f>
        <v/>
      </c>
      <c r="L415" s="639" t="str">
        <f aca="false">IFERROR(INDEX($A$1:$A$1000,SMALL($K$1:$K$1000,ROW(A415))),"")</f>
        <v/>
      </c>
    </row>
    <row r="416" customFormat="false" ht="22.5" hidden="false" customHeight="true" outlineLevel="0" collapsed="false">
      <c r="K416" s="639" t="str">
        <f aca="false">IF(A416="","",ROW())</f>
        <v/>
      </c>
      <c r="L416" s="639" t="str">
        <f aca="false">IFERROR(INDEX($A$1:$A$1000,SMALL($K$1:$K$1000,ROW(A416))),"")</f>
        <v/>
      </c>
    </row>
    <row r="417" customFormat="false" ht="22.5" hidden="false" customHeight="true" outlineLevel="0" collapsed="false">
      <c r="K417" s="639" t="str">
        <f aca="false">IF(A417="","",ROW())</f>
        <v/>
      </c>
      <c r="L417" s="639" t="str">
        <f aca="false">IFERROR(INDEX($A$1:$A$1000,SMALL($K$1:$K$1000,ROW(A417))),"")</f>
        <v/>
      </c>
    </row>
    <row r="418" customFormat="false" ht="22.5" hidden="false" customHeight="true" outlineLevel="0" collapsed="false">
      <c r="K418" s="639" t="str">
        <f aca="false">IF(A418="","",ROW())</f>
        <v/>
      </c>
      <c r="L418" s="639" t="str">
        <f aca="false">IFERROR(INDEX($A$1:$A$1000,SMALL($K$1:$K$1000,ROW(A418))),"")</f>
        <v/>
      </c>
    </row>
    <row r="419" customFormat="false" ht="22.5" hidden="false" customHeight="true" outlineLevel="0" collapsed="false">
      <c r="K419" s="639" t="str">
        <f aca="false">IF(A419="","",ROW())</f>
        <v/>
      </c>
      <c r="L419" s="639" t="str">
        <f aca="false">IFERROR(INDEX($A$1:$A$1000,SMALL($K$1:$K$1000,ROW(A419))),"")</f>
        <v/>
      </c>
    </row>
    <row r="420" customFormat="false" ht="22.5" hidden="false" customHeight="true" outlineLevel="0" collapsed="false">
      <c r="K420" s="639" t="str">
        <f aca="false">IF(A420="","",ROW())</f>
        <v/>
      </c>
      <c r="L420" s="639" t="str">
        <f aca="false">IFERROR(INDEX($A$1:$A$1000,SMALL($K$1:$K$1000,ROW(A420))),"")</f>
        <v/>
      </c>
    </row>
    <row r="421" customFormat="false" ht="22.5" hidden="false" customHeight="true" outlineLevel="0" collapsed="false">
      <c r="K421" s="639" t="str">
        <f aca="false">IF(A421="","",ROW())</f>
        <v/>
      </c>
      <c r="L421" s="639" t="str">
        <f aca="false">IFERROR(INDEX($A$1:$A$1000,SMALL($K$1:$K$1000,ROW(A421))),"")</f>
        <v/>
      </c>
    </row>
    <row r="422" customFormat="false" ht="22.5" hidden="false" customHeight="true" outlineLevel="0" collapsed="false">
      <c r="K422" s="639" t="str">
        <f aca="false">IF(A422="","",ROW())</f>
        <v/>
      </c>
      <c r="L422" s="639" t="str">
        <f aca="false">IFERROR(INDEX($A$1:$A$1000,SMALL($K$1:$K$1000,ROW(A422))),"")</f>
        <v/>
      </c>
    </row>
    <row r="423" customFormat="false" ht="22.5" hidden="false" customHeight="true" outlineLevel="0" collapsed="false">
      <c r="K423" s="639" t="str">
        <f aca="false">IF(A423="","",ROW())</f>
        <v/>
      </c>
      <c r="L423" s="639" t="str">
        <f aca="false">IFERROR(INDEX($A$1:$A$1000,SMALL($K$1:$K$1000,ROW(A423))),"")</f>
        <v/>
      </c>
    </row>
    <row r="424" customFormat="false" ht="22.5" hidden="false" customHeight="true" outlineLevel="0" collapsed="false">
      <c r="K424" s="639" t="str">
        <f aca="false">IF(A424="","",ROW())</f>
        <v/>
      </c>
      <c r="L424" s="639" t="str">
        <f aca="false">IFERROR(INDEX($A$1:$A$1000,SMALL($K$1:$K$1000,ROW(A424))),"")</f>
        <v/>
      </c>
    </row>
    <row r="425" customFormat="false" ht="22.5" hidden="false" customHeight="true" outlineLevel="0" collapsed="false">
      <c r="K425" s="639" t="str">
        <f aca="false">IF(A425="","",ROW())</f>
        <v/>
      </c>
      <c r="L425" s="639" t="str">
        <f aca="false">IFERROR(INDEX($A$1:$A$1000,SMALL($K$1:$K$1000,ROW(A425))),"")</f>
        <v/>
      </c>
    </row>
    <row r="426" customFormat="false" ht="22.5" hidden="false" customHeight="true" outlineLevel="0" collapsed="false">
      <c r="K426" s="639" t="str">
        <f aca="false">IF(A426="","",ROW())</f>
        <v/>
      </c>
      <c r="L426" s="639" t="str">
        <f aca="false">IFERROR(INDEX($A$1:$A$1000,SMALL($K$1:$K$1000,ROW(A426))),"")</f>
        <v/>
      </c>
    </row>
    <row r="427" customFormat="false" ht="22.5" hidden="false" customHeight="true" outlineLevel="0" collapsed="false">
      <c r="K427" s="639" t="str">
        <f aca="false">IF(A427="","",ROW())</f>
        <v/>
      </c>
      <c r="L427" s="639" t="str">
        <f aca="false">IFERROR(INDEX($A$1:$A$1000,SMALL($K$1:$K$1000,ROW(A427))),"")</f>
        <v/>
      </c>
    </row>
    <row r="428" customFormat="false" ht="22.5" hidden="false" customHeight="true" outlineLevel="0" collapsed="false">
      <c r="K428" s="639" t="str">
        <f aca="false">IF(A428="","",ROW())</f>
        <v/>
      </c>
      <c r="L428" s="639" t="str">
        <f aca="false">IFERROR(INDEX($A$1:$A$1000,SMALL($K$1:$K$1000,ROW(A428))),"")</f>
        <v/>
      </c>
    </row>
    <row r="429" customFormat="false" ht="22.5" hidden="false" customHeight="true" outlineLevel="0" collapsed="false">
      <c r="K429" s="639" t="str">
        <f aca="false">IF(A429="","",ROW())</f>
        <v/>
      </c>
      <c r="L429" s="639" t="str">
        <f aca="false">IFERROR(INDEX($A$1:$A$1000,SMALL($K$1:$K$1000,ROW(A429))),"")</f>
        <v/>
      </c>
    </row>
    <row r="430" customFormat="false" ht="22.5" hidden="false" customHeight="true" outlineLevel="0" collapsed="false">
      <c r="K430" s="639" t="str">
        <f aca="false">IF(A430="","",ROW())</f>
        <v/>
      </c>
      <c r="L430" s="639" t="str">
        <f aca="false">IFERROR(INDEX($A$1:$A$1000,SMALL($K$1:$K$1000,ROW(A430))),"")</f>
        <v/>
      </c>
    </row>
    <row r="431" customFormat="false" ht="22.5" hidden="false" customHeight="true" outlineLevel="0" collapsed="false">
      <c r="K431" s="639" t="str">
        <f aca="false">IF(A431="","",ROW())</f>
        <v/>
      </c>
      <c r="L431" s="639" t="str">
        <f aca="false">IFERROR(INDEX($A$1:$A$1000,SMALL($K$1:$K$1000,ROW(A431))),"")</f>
        <v/>
      </c>
    </row>
    <row r="432" customFormat="false" ht="22.5" hidden="false" customHeight="true" outlineLevel="0" collapsed="false">
      <c r="K432" s="639" t="str">
        <f aca="false">IF(A432="","",ROW())</f>
        <v/>
      </c>
      <c r="L432" s="639" t="str">
        <f aca="false">IFERROR(INDEX($A$1:$A$1000,SMALL($K$1:$K$1000,ROW(A432))),"")</f>
        <v/>
      </c>
    </row>
    <row r="433" customFormat="false" ht="22.5" hidden="false" customHeight="true" outlineLevel="0" collapsed="false">
      <c r="K433" s="639" t="str">
        <f aca="false">IF(A433="","",ROW())</f>
        <v/>
      </c>
      <c r="L433" s="639" t="str">
        <f aca="false">IFERROR(INDEX($A$1:$A$1000,SMALL($K$1:$K$1000,ROW(A433))),"")</f>
        <v/>
      </c>
    </row>
    <row r="434" customFormat="false" ht="22.5" hidden="false" customHeight="true" outlineLevel="0" collapsed="false">
      <c r="K434" s="639" t="str">
        <f aca="false">IF(A434="","",ROW())</f>
        <v/>
      </c>
      <c r="L434" s="639" t="str">
        <f aca="false">IFERROR(INDEX($A$1:$A$1000,SMALL($K$1:$K$1000,ROW(A434))),"")</f>
        <v/>
      </c>
    </row>
    <row r="435" customFormat="false" ht="22.5" hidden="false" customHeight="true" outlineLevel="0" collapsed="false">
      <c r="K435" s="639" t="str">
        <f aca="false">IF(A435="","",ROW())</f>
        <v/>
      </c>
      <c r="L435" s="639" t="str">
        <f aca="false">IFERROR(INDEX($A$1:$A$1000,SMALL($K$1:$K$1000,ROW(A435))),"")</f>
        <v/>
      </c>
    </row>
    <row r="436" customFormat="false" ht="22.5" hidden="false" customHeight="true" outlineLevel="0" collapsed="false">
      <c r="K436" s="639" t="str">
        <f aca="false">IF(A436="","",ROW())</f>
        <v/>
      </c>
      <c r="L436" s="639" t="str">
        <f aca="false">IFERROR(INDEX($A$1:$A$1000,SMALL($K$1:$K$1000,ROW(A436))),"")</f>
        <v/>
      </c>
    </row>
    <row r="437" customFormat="false" ht="22.5" hidden="false" customHeight="true" outlineLevel="0" collapsed="false">
      <c r="K437" s="639" t="str">
        <f aca="false">IF(A437="","",ROW())</f>
        <v/>
      </c>
      <c r="L437" s="639" t="str">
        <f aca="false">IFERROR(INDEX($A$1:$A$1000,SMALL($K$1:$K$1000,ROW(A437))),"")</f>
        <v/>
      </c>
    </row>
    <row r="438" customFormat="false" ht="22.5" hidden="false" customHeight="true" outlineLevel="0" collapsed="false">
      <c r="K438" s="639" t="str">
        <f aca="false">IF(A438="","",ROW())</f>
        <v/>
      </c>
      <c r="L438" s="639" t="str">
        <f aca="false">IFERROR(INDEX($A$1:$A$1000,SMALL($K$1:$K$1000,ROW(A438))),"")</f>
        <v/>
      </c>
    </row>
    <row r="439" customFormat="false" ht="22.5" hidden="false" customHeight="true" outlineLevel="0" collapsed="false">
      <c r="K439" s="639" t="str">
        <f aca="false">IF(A439="","",ROW())</f>
        <v/>
      </c>
      <c r="L439" s="639" t="str">
        <f aca="false">IFERROR(INDEX($A$1:$A$1000,SMALL($K$1:$K$1000,ROW(A439))),"")</f>
        <v/>
      </c>
    </row>
    <row r="440" customFormat="false" ht="22.5" hidden="false" customHeight="true" outlineLevel="0" collapsed="false">
      <c r="K440" s="639" t="str">
        <f aca="false">IF(A440="","",ROW())</f>
        <v/>
      </c>
      <c r="L440" s="639" t="str">
        <f aca="false">IFERROR(INDEX($A$1:$A$1000,SMALL($K$1:$K$1000,ROW(A440))),"")</f>
        <v/>
      </c>
    </row>
    <row r="441" customFormat="false" ht="22.5" hidden="false" customHeight="true" outlineLevel="0" collapsed="false">
      <c r="K441" s="639" t="str">
        <f aca="false">IF(A441="","",ROW())</f>
        <v/>
      </c>
      <c r="L441" s="639" t="str">
        <f aca="false">IFERROR(INDEX($A$1:$A$1000,SMALL($K$1:$K$1000,ROW(A441))),"")</f>
        <v/>
      </c>
    </row>
    <row r="442" customFormat="false" ht="22.5" hidden="false" customHeight="true" outlineLevel="0" collapsed="false">
      <c r="K442" s="639" t="str">
        <f aca="false">IF(A442="","",ROW())</f>
        <v/>
      </c>
      <c r="L442" s="639" t="str">
        <f aca="false">IFERROR(INDEX($A$1:$A$1000,SMALL($K$1:$K$1000,ROW(A442))),"")</f>
        <v/>
      </c>
    </row>
    <row r="443" customFormat="false" ht="22.5" hidden="false" customHeight="true" outlineLevel="0" collapsed="false">
      <c r="K443" s="639" t="str">
        <f aca="false">IF(A443="","",ROW())</f>
        <v/>
      </c>
      <c r="L443" s="639" t="str">
        <f aca="false">IFERROR(INDEX($A$1:$A$1000,SMALL($K$1:$K$1000,ROW(A443))),"")</f>
        <v/>
      </c>
    </row>
    <row r="444" customFormat="false" ht="22.5" hidden="false" customHeight="true" outlineLevel="0" collapsed="false">
      <c r="K444" s="639" t="str">
        <f aca="false">IF(A444="","",ROW())</f>
        <v/>
      </c>
      <c r="L444" s="639" t="str">
        <f aca="false">IFERROR(INDEX($A$1:$A$1000,SMALL($K$1:$K$1000,ROW(A444))),"")</f>
        <v/>
      </c>
    </row>
    <row r="445" customFormat="false" ht="22.5" hidden="false" customHeight="true" outlineLevel="0" collapsed="false">
      <c r="K445" s="639" t="str">
        <f aca="false">IF(A445="","",ROW())</f>
        <v/>
      </c>
      <c r="L445" s="639" t="str">
        <f aca="false">IFERROR(INDEX($A$1:$A$1000,SMALL($K$1:$K$1000,ROW(A445))),"")</f>
        <v/>
      </c>
    </row>
    <row r="446" customFormat="false" ht="22.5" hidden="false" customHeight="true" outlineLevel="0" collapsed="false">
      <c r="K446" s="639" t="str">
        <f aca="false">IF(A446="","",ROW())</f>
        <v/>
      </c>
      <c r="L446" s="639" t="str">
        <f aca="false">IFERROR(INDEX($A$1:$A$1000,SMALL($K$1:$K$1000,ROW(A446))),"")</f>
        <v/>
      </c>
    </row>
    <row r="447" customFormat="false" ht="22.5" hidden="false" customHeight="true" outlineLevel="0" collapsed="false">
      <c r="K447" s="639" t="str">
        <f aca="false">IF(A447="","",ROW())</f>
        <v/>
      </c>
      <c r="L447" s="639" t="str">
        <f aca="false">IFERROR(INDEX($A$1:$A$1000,SMALL($K$1:$K$1000,ROW(A447))),"")</f>
        <v/>
      </c>
    </row>
    <row r="448" customFormat="false" ht="22.5" hidden="false" customHeight="true" outlineLevel="0" collapsed="false">
      <c r="K448" s="639" t="str">
        <f aca="false">IF(A448="","",ROW())</f>
        <v/>
      </c>
      <c r="L448" s="639" t="str">
        <f aca="false">IFERROR(INDEX($A$1:$A$1000,SMALL($K$1:$K$1000,ROW(A448))),"")</f>
        <v/>
      </c>
    </row>
    <row r="449" customFormat="false" ht="22.5" hidden="false" customHeight="true" outlineLevel="0" collapsed="false">
      <c r="K449" s="639" t="str">
        <f aca="false">IF(A449="","",ROW())</f>
        <v/>
      </c>
      <c r="L449" s="639" t="str">
        <f aca="false">IFERROR(INDEX($A$1:$A$1000,SMALL($K$1:$K$1000,ROW(A449))),"")</f>
        <v/>
      </c>
    </row>
    <row r="450" customFormat="false" ht="22.5" hidden="false" customHeight="true" outlineLevel="0" collapsed="false">
      <c r="K450" s="639" t="str">
        <f aca="false">IF(A450="","",ROW())</f>
        <v/>
      </c>
      <c r="L450" s="639" t="str">
        <f aca="false">IFERROR(INDEX($A$1:$A$1000,SMALL($K$1:$K$1000,ROW(A450))),"")</f>
        <v/>
      </c>
    </row>
    <row r="451" customFormat="false" ht="22.5" hidden="false" customHeight="true" outlineLevel="0" collapsed="false">
      <c r="K451" s="639" t="str">
        <f aca="false">IF(A451="","",ROW())</f>
        <v/>
      </c>
      <c r="L451" s="639" t="str">
        <f aca="false">IFERROR(INDEX($A$1:$A$1000,SMALL($K$1:$K$1000,ROW(A451))),"")</f>
        <v/>
      </c>
    </row>
    <row r="452" customFormat="false" ht="22.5" hidden="false" customHeight="true" outlineLevel="0" collapsed="false">
      <c r="K452" s="639" t="str">
        <f aca="false">IF(A452="","",ROW())</f>
        <v/>
      </c>
      <c r="L452" s="639" t="str">
        <f aca="false">IFERROR(INDEX($A$1:$A$1000,SMALL($K$1:$K$1000,ROW(A452))),"")</f>
        <v/>
      </c>
    </row>
    <row r="453" customFormat="false" ht="22.5" hidden="false" customHeight="true" outlineLevel="0" collapsed="false">
      <c r="K453" s="639" t="str">
        <f aca="false">IF(A453="","",ROW())</f>
        <v/>
      </c>
      <c r="L453" s="639" t="str">
        <f aca="false">IFERROR(INDEX($A$1:$A$1000,SMALL($K$1:$K$1000,ROW(A453))),"")</f>
        <v/>
      </c>
    </row>
    <row r="454" customFormat="false" ht="22.5" hidden="false" customHeight="true" outlineLevel="0" collapsed="false">
      <c r="K454" s="639" t="str">
        <f aca="false">IF(A454="","",ROW())</f>
        <v/>
      </c>
      <c r="L454" s="639" t="str">
        <f aca="false">IFERROR(INDEX($A$1:$A$1000,SMALL($K$1:$K$1000,ROW(A454))),"")</f>
        <v/>
      </c>
    </row>
    <row r="455" customFormat="false" ht="22.5" hidden="false" customHeight="true" outlineLevel="0" collapsed="false">
      <c r="K455" s="639" t="str">
        <f aca="false">IF(A455="","",ROW())</f>
        <v/>
      </c>
      <c r="L455" s="639" t="str">
        <f aca="false">IFERROR(INDEX($A$1:$A$1000,SMALL($K$1:$K$1000,ROW(A455))),"")</f>
        <v/>
      </c>
    </row>
    <row r="456" customFormat="false" ht="22.5" hidden="false" customHeight="true" outlineLevel="0" collapsed="false">
      <c r="K456" s="639" t="str">
        <f aca="false">IF(A456="","",ROW())</f>
        <v/>
      </c>
      <c r="L456" s="639" t="str">
        <f aca="false">IFERROR(INDEX($A$1:$A$1000,SMALL($K$1:$K$1000,ROW(A456))),"")</f>
        <v/>
      </c>
    </row>
    <row r="457" customFormat="false" ht="22.5" hidden="false" customHeight="true" outlineLevel="0" collapsed="false">
      <c r="K457" s="639" t="str">
        <f aca="false">IF(A457="","",ROW())</f>
        <v/>
      </c>
      <c r="L457" s="639" t="str">
        <f aca="false">IFERROR(INDEX($A$1:$A$1000,SMALL($K$1:$K$1000,ROW(A457))),"")</f>
        <v/>
      </c>
    </row>
    <row r="458" customFormat="false" ht="22.5" hidden="false" customHeight="true" outlineLevel="0" collapsed="false">
      <c r="K458" s="639" t="str">
        <f aca="false">IF(A458="","",ROW())</f>
        <v/>
      </c>
      <c r="L458" s="639" t="str">
        <f aca="false">IFERROR(INDEX($A$1:$A$1000,SMALL($K$1:$K$1000,ROW(A458))),"")</f>
        <v/>
      </c>
    </row>
    <row r="459" customFormat="false" ht="22.5" hidden="false" customHeight="true" outlineLevel="0" collapsed="false">
      <c r="K459" s="639" t="str">
        <f aca="false">IF(A459="","",ROW())</f>
        <v/>
      </c>
      <c r="L459" s="639" t="str">
        <f aca="false">IFERROR(INDEX($A$1:$A$1000,SMALL($K$1:$K$1000,ROW(A459))),"")</f>
        <v/>
      </c>
    </row>
    <row r="460" customFormat="false" ht="22.5" hidden="false" customHeight="true" outlineLevel="0" collapsed="false">
      <c r="K460" s="639" t="str">
        <f aca="false">IF(A460="","",ROW())</f>
        <v/>
      </c>
      <c r="L460" s="639" t="str">
        <f aca="false">IFERROR(INDEX($A$1:$A$1000,SMALL($K$1:$K$1000,ROW(A460))),"")</f>
        <v/>
      </c>
    </row>
    <row r="461" customFormat="false" ht="22.5" hidden="false" customHeight="true" outlineLevel="0" collapsed="false">
      <c r="K461" s="639" t="str">
        <f aca="false">IF(A461="","",ROW())</f>
        <v/>
      </c>
      <c r="L461" s="639" t="str">
        <f aca="false">IFERROR(INDEX($A$1:$A$1000,SMALL($K$1:$K$1000,ROW(A461))),"")</f>
        <v/>
      </c>
    </row>
    <row r="462" customFormat="false" ht="22.5" hidden="false" customHeight="true" outlineLevel="0" collapsed="false">
      <c r="K462" s="639" t="str">
        <f aca="false">IF(A462="","",ROW())</f>
        <v/>
      </c>
      <c r="L462" s="639" t="str">
        <f aca="false">IFERROR(INDEX($A$1:$A$1000,SMALL($K$1:$K$1000,ROW(A462))),"")</f>
        <v/>
      </c>
    </row>
    <row r="463" customFormat="false" ht="22.5" hidden="false" customHeight="true" outlineLevel="0" collapsed="false">
      <c r="K463" s="639" t="str">
        <f aca="false">IF(A463="","",ROW())</f>
        <v/>
      </c>
      <c r="L463" s="639" t="str">
        <f aca="false">IFERROR(INDEX($A$1:$A$1000,SMALL($K$1:$K$1000,ROW(A463))),"")</f>
        <v/>
      </c>
    </row>
    <row r="464" customFormat="false" ht="22.5" hidden="false" customHeight="true" outlineLevel="0" collapsed="false">
      <c r="K464" s="639" t="str">
        <f aca="false">IF(A464="","",ROW())</f>
        <v/>
      </c>
      <c r="L464" s="639" t="str">
        <f aca="false">IFERROR(INDEX($A$1:$A$1000,SMALL($K$1:$K$1000,ROW(A464))),"")</f>
        <v/>
      </c>
    </row>
    <row r="465" customFormat="false" ht="22.5" hidden="false" customHeight="true" outlineLevel="0" collapsed="false">
      <c r="K465" s="639" t="str">
        <f aca="false">IF(A465="","",ROW())</f>
        <v/>
      </c>
      <c r="L465" s="639" t="str">
        <f aca="false">IFERROR(INDEX($A$1:$A$1000,SMALL($K$1:$K$1000,ROW(A465))),"")</f>
        <v/>
      </c>
    </row>
    <row r="466" customFormat="false" ht="22.5" hidden="false" customHeight="true" outlineLevel="0" collapsed="false">
      <c r="K466" s="639" t="str">
        <f aca="false">IF(A466="","",ROW())</f>
        <v/>
      </c>
      <c r="L466" s="639" t="str">
        <f aca="false">IFERROR(INDEX($A$1:$A$1000,SMALL($K$1:$K$1000,ROW(A466))),"")</f>
        <v/>
      </c>
    </row>
    <row r="467" customFormat="false" ht="22.5" hidden="false" customHeight="true" outlineLevel="0" collapsed="false">
      <c r="K467" s="639" t="str">
        <f aca="false">IF(A467="","",ROW())</f>
        <v/>
      </c>
      <c r="L467" s="639" t="str">
        <f aca="false">IFERROR(INDEX($A$1:$A$1000,SMALL($K$1:$K$1000,ROW(A467))),"")</f>
        <v/>
      </c>
    </row>
    <row r="468" customFormat="false" ht="22.5" hidden="false" customHeight="true" outlineLevel="0" collapsed="false">
      <c r="K468" s="639" t="str">
        <f aca="false">IF(A468="","",ROW())</f>
        <v/>
      </c>
      <c r="L468" s="639" t="str">
        <f aca="false">IFERROR(INDEX($A$1:$A$1000,SMALL($K$1:$K$1000,ROW(A468))),"")</f>
        <v/>
      </c>
    </row>
    <row r="469" customFormat="false" ht="22.5" hidden="false" customHeight="true" outlineLevel="0" collapsed="false">
      <c r="K469" s="639" t="str">
        <f aca="false">IF(A469="","",ROW())</f>
        <v/>
      </c>
      <c r="L469" s="639" t="str">
        <f aca="false">IFERROR(INDEX($A$1:$A$1000,SMALL($K$1:$K$1000,ROW(A469))),"")</f>
        <v/>
      </c>
    </row>
    <row r="470" customFormat="false" ht="22.5" hidden="false" customHeight="true" outlineLevel="0" collapsed="false">
      <c r="K470" s="639" t="str">
        <f aca="false">IF(A470="","",ROW())</f>
        <v/>
      </c>
      <c r="L470" s="639" t="str">
        <f aca="false">IFERROR(INDEX($A$1:$A$1000,SMALL($K$1:$K$1000,ROW(A470))),"")</f>
        <v/>
      </c>
    </row>
    <row r="471" customFormat="false" ht="22.5" hidden="false" customHeight="true" outlineLevel="0" collapsed="false">
      <c r="K471" s="639" t="str">
        <f aca="false">IF(A471="","",ROW())</f>
        <v/>
      </c>
      <c r="L471" s="639" t="str">
        <f aca="false">IFERROR(INDEX($A$1:$A$1000,SMALL($K$1:$K$1000,ROW(A471))),"")</f>
        <v/>
      </c>
    </row>
    <row r="472" customFormat="false" ht="22.5" hidden="false" customHeight="true" outlineLevel="0" collapsed="false">
      <c r="K472" s="639" t="str">
        <f aca="false">IF(A472="","",ROW())</f>
        <v/>
      </c>
      <c r="L472" s="639" t="str">
        <f aca="false">IFERROR(INDEX($A$1:$A$1000,SMALL($K$1:$K$1000,ROW(A472))),"")</f>
        <v/>
      </c>
    </row>
    <row r="473" customFormat="false" ht="22.5" hidden="false" customHeight="true" outlineLevel="0" collapsed="false">
      <c r="K473" s="639" t="str">
        <f aca="false">IF(A473="","",ROW())</f>
        <v/>
      </c>
      <c r="L473" s="639" t="str">
        <f aca="false">IFERROR(INDEX($A$1:$A$1000,SMALL($K$1:$K$1000,ROW(A473))),"")</f>
        <v/>
      </c>
    </row>
    <row r="474" customFormat="false" ht="22.5" hidden="false" customHeight="true" outlineLevel="0" collapsed="false">
      <c r="K474" s="639" t="str">
        <f aca="false">IF(A474="","",ROW())</f>
        <v/>
      </c>
      <c r="L474" s="639" t="str">
        <f aca="false">IFERROR(INDEX($A$1:$A$1000,SMALL($K$1:$K$1000,ROW(A474))),"")</f>
        <v/>
      </c>
    </row>
    <row r="475" customFormat="false" ht="22.5" hidden="false" customHeight="true" outlineLevel="0" collapsed="false">
      <c r="K475" s="639" t="str">
        <f aca="false">IF(A475="","",ROW())</f>
        <v/>
      </c>
      <c r="L475" s="639" t="str">
        <f aca="false">IFERROR(INDEX($A$1:$A$1000,SMALL($K$1:$K$1000,ROW(A475))),"")</f>
        <v/>
      </c>
    </row>
    <row r="476" customFormat="false" ht="22.5" hidden="false" customHeight="true" outlineLevel="0" collapsed="false">
      <c r="K476" s="639" t="str">
        <f aca="false">IF(A476="","",ROW())</f>
        <v/>
      </c>
      <c r="L476" s="639" t="str">
        <f aca="false">IFERROR(INDEX($A$1:$A$1000,SMALL($K$1:$K$1000,ROW(A476))),"")</f>
        <v/>
      </c>
    </row>
    <row r="477" customFormat="false" ht="22.5" hidden="false" customHeight="true" outlineLevel="0" collapsed="false">
      <c r="K477" s="639" t="str">
        <f aca="false">IF(A477="","",ROW())</f>
        <v/>
      </c>
      <c r="L477" s="639" t="str">
        <f aca="false">IFERROR(INDEX($A$1:$A$1000,SMALL($K$1:$K$1000,ROW(A477))),"")</f>
        <v/>
      </c>
    </row>
    <row r="478" customFormat="false" ht="22.5" hidden="false" customHeight="true" outlineLevel="0" collapsed="false">
      <c r="K478" s="639" t="str">
        <f aca="false">IF(A478="","",ROW())</f>
        <v/>
      </c>
      <c r="L478" s="639" t="str">
        <f aca="false">IFERROR(INDEX($A$1:$A$1000,SMALL($K$1:$K$1000,ROW(A478))),"")</f>
        <v/>
      </c>
    </row>
    <row r="479" customFormat="false" ht="22.5" hidden="false" customHeight="true" outlineLevel="0" collapsed="false">
      <c r="K479" s="639" t="str">
        <f aca="false">IF(A479="","",ROW())</f>
        <v/>
      </c>
      <c r="L479" s="639" t="str">
        <f aca="false">IFERROR(INDEX($A$1:$A$1000,SMALL($K$1:$K$1000,ROW(A479))),"")</f>
        <v/>
      </c>
    </row>
    <row r="480" customFormat="false" ht="22.5" hidden="false" customHeight="true" outlineLevel="0" collapsed="false">
      <c r="K480" s="639" t="str">
        <f aca="false">IF(A480="","",ROW())</f>
        <v/>
      </c>
      <c r="L480" s="639" t="str">
        <f aca="false">IFERROR(INDEX($A$1:$A$1000,SMALL($K$1:$K$1000,ROW(A480))),"")</f>
        <v/>
      </c>
    </row>
    <row r="481" customFormat="false" ht="22.5" hidden="false" customHeight="true" outlineLevel="0" collapsed="false">
      <c r="K481" s="639" t="str">
        <f aca="false">IF(A481="","",ROW())</f>
        <v/>
      </c>
      <c r="L481" s="639" t="str">
        <f aca="false">IFERROR(INDEX($A$1:$A$1000,SMALL($K$1:$K$1000,ROW(A481))),"")</f>
        <v/>
      </c>
    </row>
    <row r="482" customFormat="false" ht="22.5" hidden="false" customHeight="true" outlineLevel="0" collapsed="false">
      <c r="K482" s="639" t="str">
        <f aca="false">IF(A482="","",ROW())</f>
        <v/>
      </c>
      <c r="L482" s="639" t="str">
        <f aca="false">IFERROR(INDEX($A$1:$A$1000,SMALL($K$1:$K$1000,ROW(A482))),"")</f>
        <v/>
      </c>
    </row>
    <row r="483" customFormat="false" ht="22.5" hidden="false" customHeight="true" outlineLevel="0" collapsed="false">
      <c r="K483" s="639" t="str">
        <f aca="false">IF(A483="","",ROW())</f>
        <v/>
      </c>
      <c r="L483" s="639" t="str">
        <f aca="false">IFERROR(INDEX($A$1:$A$1000,SMALL($K$1:$K$1000,ROW(A483))),"")</f>
        <v/>
      </c>
    </row>
    <row r="484" customFormat="false" ht="22.5" hidden="false" customHeight="true" outlineLevel="0" collapsed="false">
      <c r="K484" s="639" t="str">
        <f aca="false">IF(A484="","",ROW())</f>
        <v/>
      </c>
      <c r="L484" s="639" t="str">
        <f aca="false">IFERROR(INDEX($A$1:$A$1000,SMALL($K$1:$K$1000,ROW(A484))),"")</f>
        <v/>
      </c>
    </row>
    <row r="485" customFormat="false" ht="22.5" hidden="false" customHeight="true" outlineLevel="0" collapsed="false">
      <c r="K485" s="639" t="str">
        <f aca="false">IF(A485="","",ROW())</f>
        <v/>
      </c>
      <c r="L485" s="639" t="str">
        <f aca="false">IFERROR(INDEX($A$1:$A$1000,SMALL($K$1:$K$1000,ROW(A485))),"")</f>
        <v/>
      </c>
    </row>
    <row r="486" customFormat="false" ht="22.5" hidden="false" customHeight="true" outlineLevel="0" collapsed="false">
      <c r="K486" s="639" t="str">
        <f aca="false">IF(A486="","",ROW())</f>
        <v/>
      </c>
      <c r="L486" s="639" t="str">
        <f aca="false">IFERROR(INDEX($A$1:$A$1000,SMALL($K$1:$K$1000,ROW(A486))),"")</f>
        <v/>
      </c>
    </row>
    <row r="487" customFormat="false" ht="22.5" hidden="false" customHeight="true" outlineLevel="0" collapsed="false">
      <c r="K487" s="639" t="str">
        <f aca="false">IF(A487="","",ROW())</f>
        <v/>
      </c>
      <c r="L487" s="639" t="str">
        <f aca="false">IFERROR(INDEX($A$1:$A$1000,SMALL($K$1:$K$1000,ROW(A487))),"")</f>
        <v/>
      </c>
    </row>
    <row r="488" customFormat="false" ht="22.5" hidden="false" customHeight="true" outlineLevel="0" collapsed="false">
      <c r="K488" s="639" t="str">
        <f aca="false">IF(A488="","",ROW())</f>
        <v/>
      </c>
      <c r="L488" s="639" t="str">
        <f aca="false">IFERROR(INDEX($A$1:$A$1000,SMALL($K$1:$K$1000,ROW(A488))),"")</f>
        <v/>
      </c>
    </row>
    <row r="489" customFormat="false" ht="22.5" hidden="false" customHeight="true" outlineLevel="0" collapsed="false">
      <c r="K489" s="639" t="str">
        <f aca="false">IF(A489="","",ROW())</f>
        <v/>
      </c>
      <c r="L489" s="639" t="str">
        <f aca="false">IFERROR(INDEX($A$1:$A$1000,SMALL($K$1:$K$1000,ROW(A489))),"")</f>
        <v/>
      </c>
    </row>
    <row r="490" customFormat="false" ht="22.5" hidden="false" customHeight="true" outlineLevel="0" collapsed="false">
      <c r="K490" s="639" t="str">
        <f aca="false">IF(A490="","",ROW())</f>
        <v/>
      </c>
      <c r="L490" s="639" t="str">
        <f aca="false">IFERROR(INDEX($A$1:$A$1000,SMALL($K$1:$K$1000,ROW(A490))),"")</f>
        <v/>
      </c>
    </row>
    <row r="491" customFormat="false" ht="22.5" hidden="false" customHeight="true" outlineLevel="0" collapsed="false">
      <c r="K491" s="639" t="str">
        <f aca="false">IF(A491="","",ROW())</f>
        <v/>
      </c>
      <c r="L491" s="639" t="str">
        <f aca="false">IFERROR(INDEX($A$1:$A$1000,SMALL($K$1:$K$1000,ROW(A491))),"")</f>
        <v/>
      </c>
    </row>
    <row r="492" customFormat="false" ht="22.5" hidden="false" customHeight="true" outlineLevel="0" collapsed="false">
      <c r="K492" s="639" t="str">
        <f aca="false">IF(A492="","",ROW())</f>
        <v/>
      </c>
      <c r="L492" s="639" t="str">
        <f aca="false">IFERROR(INDEX($A$1:$A$1000,SMALL($K$1:$K$1000,ROW(A492))),"")</f>
        <v/>
      </c>
    </row>
    <row r="493" customFormat="false" ht="22.5" hidden="false" customHeight="true" outlineLevel="0" collapsed="false">
      <c r="K493" s="639" t="str">
        <f aca="false">IF(A493="","",ROW())</f>
        <v/>
      </c>
      <c r="L493" s="639" t="str">
        <f aca="false">IFERROR(INDEX($A$1:$A$1000,SMALL($K$1:$K$1000,ROW(A493))),"")</f>
        <v/>
      </c>
    </row>
    <row r="494" customFormat="false" ht="22.5" hidden="false" customHeight="true" outlineLevel="0" collapsed="false">
      <c r="K494" s="639" t="str">
        <f aca="false">IF(A494="","",ROW())</f>
        <v/>
      </c>
      <c r="L494" s="639" t="str">
        <f aca="false">IFERROR(INDEX($A$1:$A$1000,SMALL($K$1:$K$1000,ROW(A494))),"")</f>
        <v/>
      </c>
    </row>
    <row r="495" customFormat="false" ht="22.5" hidden="false" customHeight="true" outlineLevel="0" collapsed="false">
      <c r="K495" s="639" t="str">
        <f aca="false">IF(A495="","",ROW())</f>
        <v/>
      </c>
      <c r="L495" s="639" t="str">
        <f aca="false">IFERROR(INDEX($A$1:$A$1000,SMALL($K$1:$K$1000,ROW(A495))),"")</f>
        <v/>
      </c>
    </row>
    <row r="496" customFormat="false" ht="22.5" hidden="false" customHeight="true" outlineLevel="0" collapsed="false">
      <c r="K496" s="639" t="str">
        <f aca="false">IF(A496="","",ROW())</f>
        <v/>
      </c>
      <c r="L496" s="639" t="str">
        <f aca="false">IFERROR(INDEX($A$1:$A$1000,SMALL($K$1:$K$1000,ROW(A496))),"")</f>
        <v/>
      </c>
    </row>
    <row r="497" customFormat="false" ht="22.5" hidden="false" customHeight="true" outlineLevel="0" collapsed="false">
      <c r="K497" s="639" t="str">
        <f aca="false">IF(A497="","",ROW())</f>
        <v/>
      </c>
      <c r="L497" s="639" t="str">
        <f aca="false">IFERROR(INDEX($A$1:$A$1000,SMALL($K$1:$K$1000,ROW(A497))),"")</f>
        <v/>
      </c>
    </row>
    <row r="498" customFormat="false" ht="22.5" hidden="false" customHeight="true" outlineLevel="0" collapsed="false">
      <c r="K498" s="639" t="str">
        <f aca="false">IF(A498="","",ROW())</f>
        <v/>
      </c>
      <c r="L498" s="639" t="str">
        <f aca="false">IFERROR(INDEX($A$1:$A$1000,SMALL($K$1:$K$1000,ROW(A498))),"")</f>
        <v/>
      </c>
    </row>
    <row r="499" customFormat="false" ht="22.5" hidden="false" customHeight="true" outlineLevel="0" collapsed="false">
      <c r="K499" s="639" t="str">
        <f aca="false">IF(A499="","",ROW())</f>
        <v/>
      </c>
      <c r="L499" s="639" t="str">
        <f aca="false">IFERROR(INDEX($A$1:$A$1000,SMALL($K$1:$K$1000,ROW(A499))),"")</f>
        <v/>
      </c>
    </row>
    <row r="500" customFormat="false" ht="22.5" hidden="false" customHeight="true" outlineLevel="0" collapsed="false">
      <c r="K500" s="639" t="str">
        <f aca="false">IF(A500="","",ROW())</f>
        <v/>
      </c>
      <c r="L500" s="639" t="str">
        <f aca="false">IFERROR(INDEX($A$1:$A$1000,SMALL($K$1:$K$1000,ROW(A500))),"")</f>
        <v/>
      </c>
    </row>
    <row r="501" customFormat="false" ht="22.5" hidden="false" customHeight="true" outlineLevel="0" collapsed="false">
      <c r="K501" s="639" t="str">
        <f aca="false">IF(A501="","",ROW())</f>
        <v/>
      </c>
      <c r="L501" s="639" t="str">
        <f aca="false">IFERROR(INDEX($A$1:$A$1000,SMALL($K$1:$K$1000,ROW(A501))),"")</f>
        <v/>
      </c>
    </row>
    <row r="502" customFormat="false" ht="22.5" hidden="false" customHeight="true" outlineLevel="0" collapsed="false">
      <c r="K502" s="639" t="str">
        <f aca="false">IF(A502="","",ROW())</f>
        <v/>
      </c>
      <c r="L502" s="639" t="str">
        <f aca="false">IFERROR(INDEX($A$1:$A$1000,SMALL($K$1:$K$1000,ROW(A502))),"")</f>
        <v/>
      </c>
    </row>
    <row r="503" customFormat="false" ht="22.5" hidden="false" customHeight="true" outlineLevel="0" collapsed="false">
      <c r="K503" s="639" t="str">
        <f aca="false">IF(A503="","",ROW())</f>
        <v/>
      </c>
      <c r="L503" s="639" t="str">
        <f aca="false">IFERROR(INDEX($A$1:$A$1000,SMALL($K$1:$K$1000,ROW(A503))),"")</f>
        <v/>
      </c>
    </row>
    <row r="504" customFormat="false" ht="22.5" hidden="false" customHeight="true" outlineLevel="0" collapsed="false">
      <c r="K504" s="639" t="str">
        <f aca="false">IF(A504="","",ROW())</f>
        <v/>
      </c>
      <c r="L504" s="639" t="str">
        <f aca="false">IFERROR(INDEX($A$1:$A$1000,SMALL($K$1:$K$1000,ROW(A504))),"")</f>
        <v/>
      </c>
    </row>
    <row r="505" customFormat="false" ht="22.5" hidden="false" customHeight="true" outlineLevel="0" collapsed="false">
      <c r="K505" s="639" t="str">
        <f aca="false">IF(A505="","",ROW())</f>
        <v/>
      </c>
      <c r="L505" s="639" t="str">
        <f aca="false">IFERROR(INDEX($A$1:$A$1000,SMALL($K$1:$K$1000,ROW(A505))),"")</f>
        <v/>
      </c>
    </row>
    <row r="506" customFormat="false" ht="22.5" hidden="false" customHeight="true" outlineLevel="0" collapsed="false">
      <c r="K506" s="639" t="str">
        <f aca="false">IF(A506="","",ROW())</f>
        <v/>
      </c>
      <c r="L506" s="639" t="str">
        <f aca="false">IFERROR(INDEX($A$1:$A$1000,SMALL($K$1:$K$1000,ROW(A506))),"")</f>
        <v/>
      </c>
    </row>
    <row r="507" customFormat="false" ht="22.5" hidden="false" customHeight="true" outlineLevel="0" collapsed="false">
      <c r="K507" s="639" t="str">
        <f aca="false">IF(A507="","",ROW())</f>
        <v/>
      </c>
      <c r="L507" s="639" t="str">
        <f aca="false">IFERROR(INDEX($A$1:$A$1000,SMALL($K$1:$K$1000,ROW(A507))),"")</f>
        <v/>
      </c>
    </row>
    <row r="508" customFormat="false" ht="22.5" hidden="false" customHeight="true" outlineLevel="0" collapsed="false">
      <c r="K508" s="639" t="str">
        <f aca="false">IF(A508="","",ROW())</f>
        <v/>
      </c>
      <c r="L508" s="639" t="str">
        <f aca="false">IFERROR(INDEX($A$1:$A$1000,SMALL($K$1:$K$1000,ROW(A508))),"")</f>
        <v/>
      </c>
    </row>
    <row r="509" customFormat="false" ht="22.5" hidden="false" customHeight="true" outlineLevel="0" collapsed="false">
      <c r="K509" s="639" t="str">
        <f aca="false">IF(A509="","",ROW())</f>
        <v/>
      </c>
      <c r="L509" s="639" t="str">
        <f aca="false">IFERROR(INDEX($A$1:$A$1000,SMALL($K$1:$K$1000,ROW(A509))),"")</f>
        <v/>
      </c>
    </row>
    <row r="510" customFormat="false" ht="22.5" hidden="false" customHeight="true" outlineLevel="0" collapsed="false">
      <c r="K510" s="639" t="str">
        <f aca="false">IF(A510="","",ROW())</f>
        <v/>
      </c>
      <c r="L510" s="639" t="str">
        <f aca="false">IFERROR(INDEX($A$1:$A$1000,SMALL($K$1:$K$1000,ROW(A510))),"")</f>
        <v/>
      </c>
    </row>
    <row r="511" customFormat="false" ht="22.5" hidden="false" customHeight="true" outlineLevel="0" collapsed="false">
      <c r="K511" s="639" t="str">
        <f aca="false">IF(A511="","",ROW())</f>
        <v/>
      </c>
      <c r="L511" s="639" t="str">
        <f aca="false">IFERROR(INDEX($A$1:$A$1000,SMALL($K$1:$K$1000,ROW(A511))),"")</f>
        <v/>
      </c>
    </row>
    <row r="512" customFormat="false" ht="22.5" hidden="false" customHeight="true" outlineLevel="0" collapsed="false">
      <c r="K512" s="639" t="str">
        <f aca="false">IF(A512="","",ROW())</f>
        <v/>
      </c>
      <c r="L512" s="639" t="str">
        <f aca="false">IFERROR(INDEX($A$1:$A$1000,SMALL($K$1:$K$1000,ROW(A512))),"")</f>
        <v/>
      </c>
    </row>
    <row r="513" customFormat="false" ht="22.5" hidden="false" customHeight="true" outlineLevel="0" collapsed="false">
      <c r="K513" s="639" t="str">
        <f aca="false">IF(A513="","",ROW())</f>
        <v/>
      </c>
      <c r="L513" s="639" t="str">
        <f aca="false">IFERROR(INDEX($A$1:$A$1000,SMALL($K$1:$K$1000,ROW(A513))),"")</f>
        <v/>
      </c>
    </row>
    <row r="514" customFormat="false" ht="22.5" hidden="false" customHeight="true" outlineLevel="0" collapsed="false">
      <c r="K514" s="639" t="str">
        <f aca="false">IF(A514="","",ROW())</f>
        <v/>
      </c>
      <c r="L514" s="639" t="str">
        <f aca="false">IFERROR(INDEX($A$1:$A$1000,SMALL($K$1:$K$1000,ROW(A514))),"")</f>
        <v/>
      </c>
    </row>
    <row r="515" customFormat="false" ht="22.5" hidden="false" customHeight="true" outlineLevel="0" collapsed="false">
      <c r="K515" s="639" t="str">
        <f aca="false">IF(A515="","",ROW())</f>
        <v/>
      </c>
      <c r="L515" s="639" t="str">
        <f aca="false">IFERROR(INDEX($A$1:$A$1000,SMALL($K$1:$K$1000,ROW(A515))),"")</f>
        <v/>
      </c>
    </row>
    <row r="516" customFormat="false" ht="22.5" hidden="false" customHeight="true" outlineLevel="0" collapsed="false">
      <c r="K516" s="639" t="str">
        <f aca="false">IF(A516="","",ROW())</f>
        <v/>
      </c>
      <c r="L516" s="639" t="str">
        <f aca="false">IFERROR(INDEX($A$1:$A$1000,SMALL($K$1:$K$1000,ROW(A516))),"")</f>
        <v/>
      </c>
    </row>
    <row r="517" customFormat="false" ht="22.5" hidden="false" customHeight="true" outlineLevel="0" collapsed="false">
      <c r="K517" s="639" t="str">
        <f aca="false">IF(A517="","",ROW())</f>
        <v/>
      </c>
      <c r="L517" s="639" t="str">
        <f aca="false">IFERROR(INDEX($A$1:$A$1000,SMALL($K$1:$K$1000,ROW(A517))),"")</f>
        <v/>
      </c>
    </row>
    <row r="518" customFormat="false" ht="22.5" hidden="false" customHeight="true" outlineLevel="0" collapsed="false">
      <c r="K518" s="639" t="str">
        <f aca="false">IF(A518="","",ROW())</f>
        <v/>
      </c>
      <c r="L518" s="639" t="str">
        <f aca="false">IFERROR(INDEX($A$1:$A$1000,SMALL($K$1:$K$1000,ROW(A518))),"")</f>
        <v/>
      </c>
    </row>
    <row r="519" customFormat="false" ht="22.5" hidden="false" customHeight="true" outlineLevel="0" collapsed="false">
      <c r="K519" s="639" t="str">
        <f aca="false">IF(A519="","",ROW())</f>
        <v/>
      </c>
      <c r="L519" s="639" t="str">
        <f aca="false">IFERROR(INDEX($A$1:$A$1000,SMALL($K$1:$K$1000,ROW(A519))),"")</f>
        <v/>
      </c>
    </row>
    <row r="520" customFormat="false" ht="22.5" hidden="false" customHeight="true" outlineLevel="0" collapsed="false">
      <c r="K520" s="639" t="str">
        <f aca="false">IF(A520="","",ROW())</f>
        <v/>
      </c>
      <c r="L520" s="639" t="str">
        <f aca="false">IFERROR(INDEX($A$1:$A$1000,SMALL($K$1:$K$1000,ROW(A520))),"")</f>
        <v/>
      </c>
    </row>
    <row r="521" customFormat="false" ht="22.5" hidden="false" customHeight="true" outlineLevel="0" collapsed="false">
      <c r="K521" s="639" t="str">
        <f aca="false">IF(A521="","",ROW())</f>
        <v/>
      </c>
      <c r="L521" s="639" t="str">
        <f aca="false">IFERROR(INDEX($A$1:$A$1000,SMALL($K$1:$K$1000,ROW(A521))),"")</f>
        <v/>
      </c>
    </row>
    <row r="522" customFormat="false" ht="22.5" hidden="false" customHeight="true" outlineLevel="0" collapsed="false">
      <c r="K522" s="639" t="str">
        <f aca="false">IF(A522="","",ROW())</f>
        <v/>
      </c>
      <c r="L522" s="639" t="str">
        <f aca="false">IFERROR(INDEX($A$1:$A$1000,SMALL($K$1:$K$1000,ROW(A522))),"")</f>
        <v/>
      </c>
    </row>
    <row r="523" customFormat="false" ht="22.5" hidden="false" customHeight="true" outlineLevel="0" collapsed="false">
      <c r="K523" s="639" t="str">
        <f aca="false">IF(A523="","",ROW())</f>
        <v/>
      </c>
      <c r="L523" s="639" t="str">
        <f aca="false">IFERROR(INDEX($A$1:$A$1000,SMALL($K$1:$K$1000,ROW(A523))),"")</f>
        <v/>
      </c>
    </row>
    <row r="524" customFormat="false" ht="22.5" hidden="false" customHeight="true" outlineLevel="0" collapsed="false">
      <c r="K524" s="639" t="str">
        <f aca="false">IF(A524="","",ROW())</f>
        <v/>
      </c>
      <c r="L524" s="639" t="str">
        <f aca="false">IFERROR(INDEX($A$1:$A$1000,SMALL($K$1:$K$1000,ROW(A524))),"")</f>
        <v/>
      </c>
    </row>
    <row r="525" customFormat="false" ht="22.5" hidden="false" customHeight="true" outlineLevel="0" collapsed="false">
      <c r="K525" s="639" t="str">
        <f aca="false">IF(A525="","",ROW())</f>
        <v/>
      </c>
      <c r="L525" s="639" t="str">
        <f aca="false">IFERROR(INDEX($A$1:$A$1000,SMALL($K$1:$K$1000,ROW(A525))),"")</f>
        <v/>
      </c>
    </row>
    <row r="526" customFormat="false" ht="22.5" hidden="false" customHeight="true" outlineLevel="0" collapsed="false">
      <c r="K526" s="639" t="str">
        <f aca="false">IF(A526="","",ROW())</f>
        <v/>
      </c>
      <c r="L526" s="639" t="str">
        <f aca="false">IFERROR(INDEX($A$1:$A$1000,SMALL($K$1:$K$1000,ROW(A526))),"")</f>
        <v/>
      </c>
    </row>
    <row r="527" customFormat="false" ht="22.5" hidden="false" customHeight="true" outlineLevel="0" collapsed="false">
      <c r="K527" s="639" t="str">
        <f aca="false">IF(A527="","",ROW())</f>
        <v/>
      </c>
      <c r="L527" s="639" t="str">
        <f aca="false">IFERROR(INDEX($A$1:$A$1000,SMALL($K$1:$K$1000,ROW(A527))),"")</f>
        <v/>
      </c>
    </row>
    <row r="528" customFormat="false" ht="22.5" hidden="false" customHeight="true" outlineLevel="0" collapsed="false">
      <c r="K528" s="639" t="str">
        <f aca="false">IF(A528="","",ROW())</f>
        <v/>
      </c>
      <c r="L528" s="639" t="str">
        <f aca="false">IFERROR(INDEX($A$1:$A$1000,SMALL($K$1:$K$1000,ROW(A528))),"")</f>
        <v/>
      </c>
    </row>
    <row r="529" customFormat="false" ht="22.5" hidden="false" customHeight="true" outlineLevel="0" collapsed="false">
      <c r="K529" s="639" t="str">
        <f aca="false">IF(A529="","",ROW())</f>
        <v/>
      </c>
      <c r="L529" s="639" t="str">
        <f aca="false">IFERROR(INDEX($A$1:$A$1000,SMALL($K$1:$K$1000,ROW(A529))),"")</f>
        <v/>
      </c>
    </row>
    <row r="530" customFormat="false" ht="22.5" hidden="false" customHeight="true" outlineLevel="0" collapsed="false">
      <c r="K530" s="639" t="str">
        <f aca="false">IF(A530="","",ROW())</f>
        <v/>
      </c>
      <c r="L530" s="639" t="str">
        <f aca="false">IFERROR(INDEX($A$1:$A$1000,SMALL($K$1:$K$1000,ROW(A530))),"")</f>
        <v/>
      </c>
    </row>
    <row r="531" customFormat="false" ht="22.5" hidden="false" customHeight="true" outlineLevel="0" collapsed="false">
      <c r="K531" s="639" t="str">
        <f aca="false">IF(A531="","",ROW())</f>
        <v/>
      </c>
      <c r="L531" s="639" t="str">
        <f aca="false">IFERROR(INDEX($A$1:$A$1000,SMALL($K$1:$K$1000,ROW(A531))),"")</f>
        <v/>
      </c>
    </row>
    <row r="532" customFormat="false" ht="22.5" hidden="false" customHeight="true" outlineLevel="0" collapsed="false">
      <c r="K532" s="639" t="str">
        <f aca="false">IF(A532="","",ROW())</f>
        <v/>
      </c>
      <c r="L532" s="639" t="str">
        <f aca="false">IFERROR(INDEX($A$1:$A$1000,SMALL($K$1:$K$1000,ROW(A532))),"")</f>
        <v/>
      </c>
    </row>
    <row r="533" customFormat="false" ht="22.5" hidden="false" customHeight="true" outlineLevel="0" collapsed="false">
      <c r="K533" s="639" t="str">
        <f aca="false">IF(A533="","",ROW())</f>
        <v/>
      </c>
      <c r="L533" s="639" t="str">
        <f aca="false">IFERROR(INDEX($A$1:$A$1000,SMALL($K$1:$K$1000,ROW(A533))),"")</f>
        <v/>
      </c>
    </row>
    <row r="534" customFormat="false" ht="22.5" hidden="false" customHeight="true" outlineLevel="0" collapsed="false">
      <c r="K534" s="639" t="str">
        <f aca="false">IF(A534="","",ROW())</f>
        <v/>
      </c>
      <c r="L534" s="639" t="str">
        <f aca="false">IFERROR(INDEX($A$1:$A$1000,SMALL($K$1:$K$1000,ROW(A534))),"")</f>
        <v/>
      </c>
    </row>
    <row r="535" customFormat="false" ht="22.5" hidden="false" customHeight="true" outlineLevel="0" collapsed="false">
      <c r="K535" s="639" t="str">
        <f aca="false">IF(A535="","",ROW())</f>
        <v/>
      </c>
      <c r="L535" s="639" t="str">
        <f aca="false">IFERROR(INDEX($A$1:$A$1000,SMALL($K$1:$K$1000,ROW(A535))),"")</f>
        <v/>
      </c>
    </row>
    <row r="536" customFormat="false" ht="22.5" hidden="false" customHeight="true" outlineLevel="0" collapsed="false">
      <c r="K536" s="639" t="str">
        <f aca="false">IF(A536="","",ROW())</f>
        <v/>
      </c>
      <c r="L536" s="639" t="str">
        <f aca="false">IFERROR(INDEX($A$1:$A$1000,SMALL($K$1:$K$1000,ROW(A536))),"")</f>
        <v/>
      </c>
    </row>
    <row r="537" customFormat="false" ht="22.5" hidden="false" customHeight="true" outlineLevel="0" collapsed="false">
      <c r="K537" s="639" t="str">
        <f aca="false">IF(A537="","",ROW())</f>
        <v/>
      </c>
      <c r="L537" s="639" t="str">
        <f aca="false">IFERROR(INDEX($A$1:$A$1000,SMALL($K$1:$K$1000,ROW(A537))),"")</f>
        <v/>
      </c>
    </row>
    <row r="538" customFormat="false" ht="22.5" hidden="false" customHeight="true" outlineLevel="0" collapsed="false">
      <c r="K538" s="639" t="str">
        <f aca="false">IF(A538="","",ROW())</f>
        <v/>
      </c>
      <c r="L538" s="639" t="str">
        <f aca="false">IFERROR(INDEX($A$1:$A$1000,SMALL($K$1:$K$1000,ROW(A538))),"")</f>
        <v/>
      </c>
    </row>
    <row r="539" customFormat="false" ht="22.5" hidden="false" customHeight="true" outlineLevel="0" collapsed="false">
      <c r="K539" s="639" t="str">
        <f aca="false">IF(A539="","",ROW())</f>
        <v/>
      </c>
      <c r="L539" s="639" t="str">
        <f aca="false">IFERROR(INDEX($A$1:$A$1000,SMALL($K$1:$K$1000,ROW(A539))),"")</f>
        <v/>
      </c>
    </row>
    <row r="540" customFormat="false" ht="22.5" hidden="false" customHeight="true" outlineLevel="0" collapsed="false">
      <c r="K540" s="639" t="str">
        <f aca="false">IF(A540="","",ROW())</f>
        <v/>
      </c>
      <c r="L540" s="639" t="str">
        <f aca="false">IFERROR(INDEX($A$1:$A$1000,SMALL($K$1:$K$1000,ROW(A540))),"")</f>
        <v/>
      </c>
    </row>
    <row r="541" customFormat="false" ht="22.5" hidden="false" customHeight="true" outlineLevel="0" collapsed="false">
      <c r="K541" s="639" t="str">
        <f aca="false">IF(A541="","",ROW())</f>
        <v/>
      </c>
      <c r="L541" s="639" t="str">
        <f aca="false">IFERROR(INDEX($A$1:$A$1000,SMALL($K$1:$K$1000,ROW(A541))),"")</f>
        <v/>
      </c>
    </row>
    <row r="542" customFormat="false" ht="22.5" hidden="false" customHeight="true" outlineLevel="0" collapsed="false">
      <c r="K542" s="639" t="str">
        <f aca="false">IF(A542="","",ROW())</f>
        <v/>
      </c>
      <c r="L542" s="639" t="str">
        <f aca="false">IFERROR(INDEX($A$1:$A$1000,SMALL($K$1:$K$1000,ROW(A542))),"")</f>
        <v/>
      </c>
    </row>
    <row r="543" customFormat="false" ht="22.5" hidden="false" customHeight="true" outlineLevel="0" collapsed="false">
      <c r="K543" s="639" t="str">
        <f aca="false">IF(A543="","",ROW())</f>
        <v/>
      </c>
      <c r="L543" s="639" t="str">
        <f aca="false">IFERROR(INDEX($A$1:$A$1000,SMALL($K$1:$K$1000,ROW(A543))),"")</f>
        <v/>
      </c>
    </row>
    <row r="544" customFormat="false" ht="22.5" hidden="false" customHeight="true" outlineLevel="0" collapsed="false">
      <c r="K544" s="639" t="str">
        <f aca="false">IF(A544="","",ROW())</f>
        <v/>
      </c>
      <c r="L544" s="639" t="str">
        <f aca="false">IFERROR(INDEX($A$1:$A$1000,SMALL($K$1:$K$1000,ROW(A544))),"")</f>
        <v/>
      </c>
    </row>
    <row r="545" customFormat="false" ht="22.5" hidden="false" customHeight="true" outlineLevel="0" collapsed="false">
      <c r="K545" s="639" t="str">
        <f aca="false">IF(A545="","",ROW())</f>
        <v/>
      </c>
      <c r="L545" s="639" t="str">
        <f aca="false">IFERROR(INDEX($A$1:$A$1000,SMALL($K$1:$K$1000,ROW(A545))),"")</f>
        <v/>
      </c>
    </row>
    <row r="546" customFormat="false" ht="22.5" hidden="false" customHeight="true" outlineLevel="0" collapsed="false">
      <c r="K546" s="639" t="str">
        <f aca="false">IF(A546="","",ROW())</f>
        <v/>
      </c>
      <c r="L546" s="639" t="str">
        <f aca="false">IFERROR(INDEX($A$1:$A$1000,SMALL($K$1:$K$1000,ROW(A546))),"")</f>
        <v/>
      </c>
    </row>
    <row r="547" customFormat="false" ht="22.5" hidden="false" customHeight="true" outlineLevel="0" collapsed="false">
      <c r="K547" s="639" t="str">
        <f aca="false">IF(A547="","",ROW())</f>
        <v/>
      </c>
      <c r="L547" s="639" t="str">
        <f aca="false">IFERROR(INDEX($A$1:$A$1000,SMALL($K$1:$K$1000,ROW(A547))),"")</f>
        <v/>
      </c>
    </row>
    <row r="548" customFormat="false" ht="22.5" hidden="false" customHeight="true" outlineLevel="0" collapsed="false">
      <c r="K548" s="639" t="str">
        <f aca="false">IF(A548="","",ROW())</f>
        <v/>
      </c>
      <c r="L548" s="639" t="str">
        <f aca="false">IFERROR(INDEX($A$1:$A$1000,SMALL($K$1:$K$1000,ROW(A548))),"")</f>
        <v/>
      </c>
    </row>
    <row r="549" customFormat="false" ht="22.5" hidden="false" customHeight="true" outlineLevel="0" collapsed="false">
      <c r="K549" s="639" t="str">
        <f aca="false">IF(A549="","",ROW())</f>
        <v/>
      </c>
      <c r="L549" s="639" t="str">
        <f aca="false">IFERROR(INDEX($A$1:$A$1000,SMALL($K$1:$K$1000,ROW(A549))),"")</f>
        <v/>
      </c>
    </row>
    <row r="550" customFormat="false" ht="22.5" hidden="false" customHeight="true" outlineLevel="0" collapsed="false">
      <c r="K550" s="639" t="str">
        <f aca="false">IF(A550="","",ROW())</f>
        <v/>
      </c>
      <c r="L550" s="639" t="str">
        <f aca="false">IFERROR(INDEX($A$1:$A$1000,SMALL($K$1:$K$1000,ROW(A550))),"")</f>
        <v/>
      </c>
    </row>
    <row r="551" customFormat="false" ht="22.5" hidden="false" customHeight="true" outlineLevel="0" collapsed="false">
      <c r="K551" s="639" t="str">
        <f aca="false">IF(A551="","",ROW())</f>
        <v/>
      </c>
      <c r="L551" s="639" t="str">
        <f aca="false">IFERROR(INDEX($A$1:$A$1000,SMALL($K$1:$K$1000,ROW(A551))),"")</f>
        <v/>
      </c>
    </row>
    <row r="552" customFormat="false" ht="22.5" hidden="false" customHeight="true" outlineLevel="0" collapsed="false">
      <c r="K552" s="639" t="str">
        <f aca="false">IF(A552="","",ROW())</f>
        <v/>
      </c>
      <c r="L552" s="639" t="str">
        <f aca="false">IFERROR(INDEX($A$1:$A$1000,SMALL($K$1:$K$1000,ROW(A552))),"")</f>
        <v/>
      </c>
    </row>
    <row r="553" customFormat="false" ht="22.5" hidden="false" customHeight="true" outlineLevel="0" collapsed="false">
      <c r="K553" s="639" t="str">
        <f aca="false">IF(A553="","",ROW())</f>
        <v/>
      </c>
      <c r="L553" s="639" t="str">
        <f aca="false">IFERROR(INDEX($A$1:$A$1000,SMALL($K$1:$K$1000,ROW(A553))),"")</f>
        <v/>
      </c>
    </row>
    <row r="554" customFormat="false" ht="22.5" hidden="false" customHeight="true" outlineLevel="0" collapsed="false">
      <c r="K554" s="639" t="str">
        <f aca="false">IF(A554="","",ROW())</f>
        <v/>
      </c>
      <c r="L554" s="639" t="str">
        <f aca="false">IFERROR(INDEX($A$1:$A$1000,SMALL($K$1:$K$1000,ROW(A554))),"")</f>
        <v/>
      </c>
    </row>
    <row r="555" customFormat="false" ht="22.5" hidden="false" customHeight="true" outlineLevel="0" collapsed="false">
      <c r="K555" s="639" t="str">
        <f aca="false">IF(A555="","",ROW())</f>
        <v/>
      </c>
      <c r="L555" s="639" t="str">
        <f aca="false">IFERROR(INDEX($A$1:$A$1000,SMALL($K$1:$K$1000,ROW(A555))),"")</f>
        <v/>
      </c>
    </row>
    <row r="556" customFormat="false" ht="22.5" hidden="false" customHeight="true" outlineLevel="0" collapsed="false">
      <c r="K556" s="639" t="str">
        <f aca="false">IF(A556="","",ROW())</f>
        <v/>
      </c>
      <c r="L556" s="639" t="str">
        <f aca="false">IFERROR(INDEX($A$1:$A$1000,SMALL($K$1:$K$1000,ROW(A556))),"")</f>
        <v/>
      </c>
    </row>
    <row r="557" customFormat="false" ht="22.5" hidden="false" customHeight="true" outlineLevel="0" collapsed="false">
      <c r="K557" s="639" t="str">
        <f aca="false">IF(A557="","",ROW())</f>
        <v/>
      </c>
      <c r="L557" s="639" t="str">
        <f aca="false">IFERROR(INDEX($A$1:$A$1000,SMALL($K$1:$K$1000,ROW(A557))),"")</f>
        <v/>
      </c>
    </row>
    <row r="558" customFormat="false" ht="22.5" hidden="false" customHeight="true" outlineLevel="0" collapsed="false">
      <c r="K558" s="639" t="str">
        <f aca="false">IF(A558="","",ROW())</f>
        <v/>
      </c>
      <c r="L558" s="639" t="str">
        <f aca="false">IFERROR(INDEX($A$1:$A$1000,SMALL($K$1:$K$1000,ROW(A558))),"")</f>
        <v/>
      </c>
    </row>
    <row r="559" customFormat="false" ht="22.5" hidden="false" customHeight="true" outlineLevel="0" collapsed="false">
      <c r="K559" s="639" t="str">
        <f aca="false">IF(A559="","",ROW())</f>
        <v/>
      </c>
      <c r="L559" s="639" t="str">
        <f aca="false">IFERROR(INDEX($A$1:$A$1000,SMALL($K$1:$K$1000,ROW(A559))),"")</f>
        <v/>
      </c>
    </row>
    <row r="560" customFormat="false" ht="22.5" hidden="false" customHeight="true" outlineLevel="0" collapsed="false">
      <c r="K560" s="639" t="str">
        <f aca="false">IF(A560="","",ROW())</f>
        <v/>
      </c>
      <c r="L560" s="639" t="str">
        <f aca="false">IFERROR(INDEX($A$1:$A$1000,SMALL($K$1:$K$1000,ROW(A560))),"")</f>
        <v/>
      </c>
    </row>
    <row r="561" customFormat="false" ht="22.5" hidden="false" customHeight="true" outlineLevel="0" collapsed="false">
      <c r="K561" s="639" t="str">
        <f aca="false">IF(A561="","",ROW())</f>
        <v/>
      </c>
      <c r="L561" s="639" t="str">
        <f aca="false">IFERROR(INDEX($A$1:$A$1000,SMALL($K$1:$K$1000,ROW(A561))),"")</f>
        <v/>
      </c>
    </row>
    <row r="562" customFormat="false" ht="22.5" hidden="false" customHeight="true" outlineLevel="0" collapsed="false">
      <c r="K562" s="639" t="str">
        <f aca="false">IF(A562="","",ROW())</f>
        <v/>
      </c>
      <c r="L562" s="639" t="str">
        <f aca="false">IFERROR(INDEX($A$1:$A$1000,SMALL($K$1:$K$1000,ROW(A562))),"")</f>
        <v/>
      </c>
    </row>
    <row r="563" customFormat="false" ht="22.5" hidden="false" customHeight="true" outlineLevel="0" collapsed="false">
      <c r="K563" s="639" t="str">
        <f aca="false">IF(A563="","",ROW())</f>
        <v/>
      </c>
      <c r="L563" s="639" t="str">
        <f aca="false">IFERROR(INDEX($A$1:$A$1000,SMALL($K$1:$K$1000,ROW(A563))),"")</f>
        <v/>
      </c>
    </row>
    <row r="564" customFormat="false" ht="22.5" hidden="false" customHeight="true" outlineLevel="0" collapsed="false">
      <c r="K564" s="639" t="str">
        <f aca="false">IF(A564="","",ROW())</f>
        <v/>
      </c>
      <c r="L564" s="639" t="str">
        <f aca="false">IFERROR(INDEX($A$1:$A$1000,SMALL($K$1:$K$1000,ROW(A564))),"")</f>
        <v/>
      </c>
    </row>
    <row r="565" customFormat="false" ht="22.5" hidden="false" customHeight="true" outlineLevel="0" collapsed="false">
      <c r="K565" s="639" t="str">
        <f aca="false">IF(A565="","",ROW())</f>
        <v/>
      </c>
      <c r="L565" s="639" t="str">
        <f aca="false">IFERROR(INDEX($A$1:$A$1000,SMALL($K$1:$K$1000,ROW(A565))),"")</f>
        <v/>
      </c>
    </row>
    <row r="566" customFormat="false" ht="22.5" hidden="false" customHeight="true" outlineLevel="0" collapsed="false">
      <c r="K566" s="639" t="str">
        <f aca="false">IF(A566="","",ROW())</f>
        <v/>
      </c>
      <c r="L566" s="639" t="str">
        <f aca="false">IFERROR(INDEX($A$1:$A$1000,SMALL($K$1:$K$1000,ROW(A566))),"")</f>
        <v/>
      </c>
    </row>
    <row r="567" customFormat="false" ht="22.5" hidden="false" customHeight="true" outlineLevel="0" collapsed="false">
      <c r="K567" s="639" t="str">
        <f aca="false">IF(A567="","",ROW())</f>
        <v/>
      </c>
      <c r="L567" s="639" t="str">
        <f aca="false">IFERROR(INDEX($A$1:$A$1000,SMALL($K$1:$K$1000,ROW(A567))),"")</f>
        <v/>
      </c>
    </row>
    <row r="568" customFormat="false" ht="22.5" hidden="false" customHeight="true" outlineLevel="0" collapsed="false">
      <c r="K568" s="639" t="str">
        <f aca="false">IF(A568="","",ROW())</f>
        <v/>
      </c>
      <c r="L568" s="639" t="str">
        <f aca="false">IFERROR(INDEX($A$1:$A$1000,SMALL($K$1:$K$1000,ROW(A568))),"")</f>
        <v/>
      </c>
    </row>
    <row r="569" customFormat="false" ht="22.5" hidden="false" customHeight="true" outlineLevel="0" collapsed="false">
      <c r="K569" s="639" t="str">
        <f aca="false">IF(A569="","",ROW())</f>
        <v/>
      </c>
      <c r="L569" s="639" t="str">
        <f aca="false">IFERROR(INDEX($A$1:$A$1000,SMALL($K$1:$K$1000,ROW(A569))),"")</f>
        <v/>
      </c>
    </row>
    <row r="570" customFormat="false" ht="22.5" hidden="false" customHeight="true" outlineLevel="0" collapsed="false">
      <c r="K570" s="639" t="str">
        <f aca="false">IF(A570="","",ROW())</f>
        <v/>
      </c>
      <c r="L570" s="639" t="str">
        <f aca="false">IFERROR(INDEX($A$1:$A$1000,SMALL($K$1:$K$1000,ROW(A570))),"")</f>
        <v/>
      </c>
    </row>
    <row r="571" customFormat="false" ht="22.5" hidden="false" customHeight="true" outlineLevel="0" collapsed="false">
      <c r="K571" s="639" t="str">
        <f aca="false">IF(A571="","",ROW())</f>
        <v/>
      </c>
      <c r="L571" s="639" t="str">
        <f aca="false">IFERROR(INDEX($A$1:$A$1000,SMALL($K$1:$K$1000,ROW(A571))),"")</f>
        <v/>
      </c>
    </row>
    <row r="572" customFormat="false" ht="22.5" hidden="false" customHeight="true" outlineLevel="0" collapsed="false">
      <c r="K572" s="639" t="str">
        <f aca="false">IF(A572="","",ROW())</f>
        <v/>
      </c>
      <c r="L572" s="639" t="str">
        <f aca="false">IFERROR(INDEX($A$1:$A$1000,SMALL($K$1:$K$1000,ROW(A572))),"")</f>
        <v/>
      </c>
    </row>
    <row r="573" customFormat="false" ht="22.5" hidden="false" customHeight="true" outlineLevel="0" collapsed="false">
      <c r="K573" s="639" t="str">
        <f aca="false">IF(A573="","",ROW())</f>
        <v/>
      </c>
      <c r="L573" s="639" t="str">
        <f aca="false">IFERROR(INDEX($A$1:$A$1000,SMALL($K$1:$K$1000,ROW(A573))),"")</f>
        <v/>
      </c>
    </row>
    <row r="574" customFormat="false" ht="22.5" hidden="false" customHeight="true" outlineLevel="0" collapsed="false">
      <c r="K574" s="639" t="str">
        <f aca="false">IF(A574="","",ROW())</f>
        <v/>
      </c>
      <c r="L574" s="639" t="str">
        <f aca="false">IFERROR(INDEX($A$1:$A$1000,SMALL($K$1:$K$1000,ROW(A574))),"")</f>
        <v/>
      </c>
    </row>
    <row r="575" customFormat="false" ht="22.5" hidden="false" customHeight="true" outlineLevel="0" collapsed="false">
      <c r="K575" s="639" t="str">
        <f aca="false">IF(A575="","",ROW())</f>
        <v/>
      </c>
      <c r="L575" s="639" t="str">
        <f aca="false">IFERROR(INDEX($A$1:$A$1000,SMALL($K$1:$K$1000,ROW(A575))),"")</f>
        <v/>
      </c>
    </row>
    <row r="576" customFormat="false" ht="22.5" hidden="false" customHeight="true" outlineLevel="0" collapsed="false">
      <c r="K576" s="639" t="str">
        <f aca="false">IF(A576="","",ROW())</f>
        <v/>
      </c>
      <c r="L576" s="639" t="str">
        <f aca="false">IFERROR(INDEX($A$1:$A$1000,SMALL($K$1:$K$1000,ROW(A576))),"")</f>
        <v/>
      </c>
    </row>
    <row r="577" customFormat="false" ht="22.5" hidden="false" customHeight="true" outlineLevel="0" collapsed="false">
      <c r="K577" s="639" t="str">
        <f aca="false">IF(A577="","",ROW())</f>
        <v/>
      </c>
      <c r="L577" s="639" t="str">
        <f aca="false">IFERROR(INDEX($A$1:$A$1000,SMALL($K$1:$K$1000,ROW(A577))),"")</f>
        <v/>
      </c>
    </row>
    <row r="578" customFormat="false" ht="22.5" hidden="false" customHeight="true" outlineLevel="0" collapsed="false">
      <c r="K578" s="639" t="str">
        <f aca="false">IF(A578="","",ROW())</f>
        <v/>
      </c>
      <c r="L578" s="639" t="str">
        <f aca="false">IFERROR(INDEX($A$1:$A$1000,SMALL($K$1:$K$1000,ROW(A578))),"")</f>
        <v/>
      </c>
    </row>
    <row r="579" customFormat="false" ht="22.5" hidden="false" customHeight="true" outlineLevel="0" collapsed="false">
      <c r="K579" s="639" t="str">
        <f aca="false">IF(A579="","",ROW())</f>
        <v/>
      </c>
      <c r="L579" s="639" t="str">
        <f aca="false">IFERROR(INDEX($A$1:$A$1000,SMALL($K$1:$K$1000,ROW(A579))),"")</f>
        <v/>
      </c>
    </row>
    <row r="580" customFormat="false" ht="22.5" hidden="false" customHeight="true" outlineLevel="0" collapsed="false">
      <c r="K580" s="639" t="str">
        <f aca="false">IF(A580="","",ROW())</f>
        <v/>
      </c>
      <c r="L580" s="639" t="str">
        <f aca="false">IFERROR(INDEX($A$1:$A$1000,SMALL($K$1:$K$1000,ROW(A580))),"")</f>
        <v/>
      </c>
    </row>
    <row r="581" customFormat="false" ht="22.5" hidden="false" customHeight="true" outlineLevel="0" collapsed="false">
      <c r="K581" s="639" t="str">
        <f aca="false">IF(A581="","",ROW())</f>
        <v/>
      </c>
      <c r="L581" s="639" t="str">
        <f aca="false">IFERROR(INDEX($A$1:$A$1000,SMALL($K$1:$K$1000,ROW(A581))),"")</f>
        <v/>
      </c>
    </row>
    <row r="582" customFormat="false" ht="22.5" hidden="false" customHeight="true" outlineLevel="0" collapsed="false">
      <c r="K582" s="639" t="str">
        <f aca="false">IF(A582="","",ROW())</f>
        <v/>
      </c>
      <c r="L582" s="639" t="str">
        <f aca="false">IFERROR(INDEX($A$1:$A$1000,SMALL($K$1:$K$1000,ROW(A582))),"")</f>
        <v/>
      </c>
    </row>
    <row r="583" customFormat="false" ht="22.5" hidden="false" customHeight="true" outlineLevel="0" collapsed="false">
      <c r="K583" s="639" t="str">
        <f aca="false">IF(A583="","",ROW())</f>
        <v/>
      </c>
      <c r="L583" s="639" t="str">
        <f aca="false">IFERROR(INDEX($A$1:$A$1000,SMALL($K$1:$K$1000,ROW(A583))),"")</f>
        <v/>
      </c>
    </row>
    <row r="584" customFormat="false" ht="22.5" hidden="false" customHeight="true" outlineLevel="0" collapsed="false">
      <c r="K584" s="639" t="str">
        <f aca="false">IF(A584="","",ROW())</f>
        <v/>
      </c>
      <c r="L584" s="639" t="str">
        <f aca="false">IFERROR(INDEX($A$1:$A$1000,SMALL($K$1:$K$1000,ROW(A584))),"")</f>
        <v/>
      </c>
    </row>
    <row r="585" customFormat="false" ht="22.5" hidden="false" customHeight="true" outlineLevel="0" collapsed="false">
      <c r="K585" s="639" t="str">
        <f aca="false">IF(A585="","",ROW())</f>
        <v/>
      </c>
      <c r="L585" s="639" t="str">
        <f aca="false">IFERROR(INDEX($A$1:$A$1000,SMALL($K$1:$K$1000,ROW(A585))),"")</f>
        <v/>
      </c>
    </row>
    <row r="586" customFormat="false" ht="22.5" hidden="false" customHeight="true" outlineLevel="0" collapsed="false">
      <c r="K586" s="639" t="str">
        <f aca="false">IF(A586="","",ROW())</f>
        <v/>
      </c>
      <c r="L586" s="639" t="str">
        <f aca="false">IFERROR(INDEX($A$1:$A$1000,SMALL($K$1:$K$1000,ROW(A586))),"")</f>
        <v/>
      </c>
    </row>
    <row r="587" customFormat="false" ht="22.5" hidden="false" customHeight="true" outlineLevel="0" collapsed="false">
      <c r="K587" s="639" t="str">
        <f aca="false">IF(A587="","",ROW())</f>
        <v/>
      </c>
      <c r="L587" s="639" t="str">
        <f aca="false">IFERROR(INDEX($A$1:$A$1000,SMALL($K$1:$K$1000,ROW(A587))),"")</f>
        <v/>
      </c>
    </row>
    <row r="588" customFormat="false" ht="22.5" hidden="false" customHeight="true" outlineLevel="0" collapsed="false">
      <c r="K588" s="639" t="str">
        <f aca="false">IF(A588="","",ROW())</f>
        <v/>
      </c>
      <c r="L588" s="639" t="str">
        <f aca="false">IFERROR(INDEX($A$1:$A$1000,SMALL($K$1:$K$1000,ROW(A588))),"")</f>
        <v/>
      </c>
    </row>
    <row r="589" customFormat="false" ht="22.5" hidden="false" customHeight="true" outlineLevel="0" collapsed="false">
      <c r="K589" s="639" t="str">
        <f aca="false">IF(A589="","",ROW())</f>
        <v/>
      </c>
      <c r="L589" s="639" t="str">
        <f aca="false">IFERROR(INDEX($A$1:$A$1000,SMALL($K$1:$K$1000,ROW(A589))),"")</f>
        <v/>
      </c>
    </row>
    <row r="590" customFormat="false" ht="22.5" hidden="false" customHeight="true" outlineLevel="0" collapsed="false">
      <c r="K590" s="639" t="str">
        <f aca="false">IF(A590="","",ROW())</f>
        <v/>
      </c>
      <c r="L590" s="639" t="str">
        <f aca="false">IFERROR(INDEX($A$1:$A$1000,SMALL($K$1:$K$1000,ROW(A590))),"")</f>
        <v/>
      </c>
    </row>
    <row r="591" customFormat="false" ht="22.5" hidden="false" customHeight="true" outlineLevel="0" collapsed="false">
      <c r="K591" s="639" t="str">
        <f aca="false">IF(A591="","",ROW())</f>
        <v/>
      </c>
      <c r="L591" s="639" t="str">
        <f aca="false">IFERROR(INDEX($A$1:$A$1000,SMALL($K$1:$K$1000,ROW(A591))),"")</f>
        <v/>
      </c>
    </row>
    <row r="592" customFormat="false" ht="22.5" hidden="false" customHeight="true" outlineLevel="0" collapsed="false">
      <c r="K592" s="639" t="str">
        <f aca="false">IF(A592="","",ROW())</f>
        <v/>
      </c>
      <c r="L592" s="639" t="str">
        <f aca="false">IFERROR(INDEX($A$1:$A$1000,SMALL($K$1:$K$1000,ROW(A592))),"")</f>
        <v/>
      </c>
    </row>
    <row r="593" customFormat="false" ht="22.5" hidden="false" customHeight="true" outlineLevel="0" collapsed="false">
      <c r="K593" s="639" t="str">
        <f aca="false">IF(A593="","",ROW())</f>
        <v/>
      </c>
      <c r="L593" s="639" t="str">
        <f aca="false">IFERROR(INDEX($A$1:$A$1000,SMALL($K$1:$K$1000,ROW(A593))),"")</f>
        <v/>
      </c>
    </row>
    <row r="594" customFormat="false" ht="22.5" hidden="false" customHeight="true" outlineLevel="0" collapsed="false">
      <c r="K594" s="639" t="str">
        <f aca="false">IF(A594="","",ROW())</f>
        <v/>
      </c>
      <c r="L594" s="639" t="str">
        <f aca="false">IFERROR(INDEX($A$1:$A$1000,SMALL($K$1:$K$1000,ROW(A594))),"")</f>
        <v/>
      </c>
    </row>
    <row r="595" customFormat="false" ht="22.5" hidden="false" customHeight="true" outlineLevel="0" collapsed="false">
      <c r="K595" s="639" t="str">
        <f aca="false">IF(A595="","",ROW())</f>
        <v/>
      </c>
      <c r="L595" s="639" t="str">
        <f aca="false">IFERROR(INDEX($A$1:$A$1000,SMALL($K$1:$K$1000,ROW(A595))),"")</f>
        <v/>
      </c>
    </row>
    <row r="596" customFormat="false" ht="22.5" hidden="false" customHeight="true" outlineLevel="0" collapsed="false">
      <c r="K596" s="639" t="str">
        <f aca="false">IF(A596="","",ROW())</f>
        <v/>
      </c>
      <c r="L596" s="639" t="str">
        <f aca="false">IFERROR(INDEX($A$1:$A$1000,SMALL($K$1:$K$1000,ROW(A596))),"")</f>
        <v/>
      </c>
    </row>
    <row r="597" customFormat="false" ht="22.5" hidden="false" customHeight="true" outlineLevel="0" collapsed="false">
      <c r="K597" s="639" t="str">
        <f aca="false">IF(A597="","",ROW())</f>
        <v/>
      </c>
      <c r="L597" s="639" t="str">
        <f aca="false">IFERROR(INDEX($A$1:$A$1000,SMALL($K$1:$K$1000,ROW(A597))),"")</f>
        <v/>
      </c>
    </row>
    <row r="598" customFormat="false" ht="22.5" hidden="false" customHeight="true" outlineLevel="0" collapsed="false">
      <c r="K598" s="639" t="str">
        <f aca="false">IF(A598="","",ROW())</f>
        <v/>
      </c>
      <c r="L598" s="639" t="str">
        <f aca="false">IFERROR(INDEX($A$1:$A$1000,SMALL($K$1:$K$1000,ROW(A598))),"")</f>
        <v/>
      </c>
    </row>
    <row r="599" customFormat="false" ht="22.5" hidden="false" customHeight="true" outlineLevel="0" collapsed="false">
      <c r="K599" s="639" t="str">
        <f aca="false">IF(A599="","",ROW())</f>
        <v/>
      </c>
      <c r="L599" s="639" t="str">
        <f aca="false">IFERROR(INDEX($A$1:$A$1000,SMALL($K$1:$K$1000,ROW(A599))),"")</f>
        <v/>
      </c>
    </row>
    <row r="600" customFormat="false" ht="22.5" hidden="false" customHeight="true" outlineLevel="0" collapsed="false">
      <c r="K600" s="639" t="str">
        <f aca="false">IF(A600="","",ROW())</f>
        <v/>
      </c>
      <c r="L600" s="639" t="str">
        <f aca="false">IFERROR(INDEX($A$1:$A$1000,SMALL($K$1:$K$1000,ROW(A600))),"")</f>
        <v/>
      </c>
    </row>
    <row r="601" customFormat="false" ht="22.5" hidden="false" customHeight="true" outlineLevel="0" collapsed="false">
      <c r="K601" s="639" t="str">
        <f aca="false">IF(A601="","",ROW())</f>
        <v/>
      </c>
      <c r="L601" s="639" t="str">
        <f aca="false">IFERROR(INDEX($A$1:$A$1000,SMALL($K$1:$K$1000,ROW(A601))),"")</f>
        <v/>
      </c>
    </row>
    <row r="602" customFormat="false" ht="22.5" hidden="false" customHeight="true" outlineLevel="0" collapsed="false">
      <c r="K602" s="639" t="str">
        <f aca="false">IF(A602="","",ROW())</f>
        <v/>
      </c>
      <c r="L602" s="639" t="str">
        <f aca="false">IFERROR(INDEX($A$1:$A$1000,SMALL($K$1:$K$1000,ROW(A602))),"")</f>
        <v/>
      </c>
    </row>
    <row r="603" customFormat="false" ht="22.5" hidden="false" customHeight="true" outlineLevel="0" collapsed="false">
      <c r="K603" s="639" t="str">
        <f aca="false">IF(A603="","",ROW())</f>
        <v/>
      </c>
      <c r="L603" s="639" t="str">
        <f aca="false">IFERROR(INDEX($A$1:$A$1000,SMALL($K$1:$K$1000,ROW(A603))),"")</f>
        <v/>
      </c>
    </row>
    <row r="604" customFormat="false" ht="22.5" hidden="false" customHeight="true" outlineLevel="0" collapsed="false">
      <c r="K604" s="639" t="str">
        <f aca="false">IF(A604="","",ROW())</f>
        <v/>
      </c>
      <c r="L604" s="639" t="str">
        <f aca="false">IFERROR(INDEX($A$1:$A$1000,SMALL($K$1:$K$1000,ROW(A604))),"")</f>
        <v/>
      </c>
    </row>
    <row r="605" customFormat="false" ht="22.5" hidden="false" customHeight="true" outlineLevel="0" collapsed="false">
      <c r="K605" s="639" t="str">
        <f aca="false">IF(A605="","",ROW())</f>
        <v/>
      </c>
      <c r="L605" s="639" t="str">
        <f aca="false">IFERROR(INDEX($A$1:$A$1000,SMALL($K$1:$K$1000,ROW(A605))),"")</f>
        <v/>
      </c>
    </row>
    <row r="606" customFormat="false" ht="22.5" hidden="false" customHeight="true" outlineLevel="0" collapsed="false">
      <c r="K606" s="639" t="str">
        <f aca="false">IF(A606="","",ROW())</f>
        <v/>
      </c>
      <c r="L606" s="639" t="str">
        <f aca="false">IFERROR(INDEX($A$1:$A$1000,SMALL($K$1:$K$1000,ROW(A606))),"")</f>
        <v/>
      </c>
    </row>
    <row r="607" customFormat="false" ht="22.5" hidden="false" customHeight="true" outlineLevel="0" collapsed="false">
      <c r="K607" s="639" t="str">
        <f aca="false">IF(A607="","",ROW())</f>
        <v/>
      </c>
      <c r="L607" s="639" t="str">
        <f aca="false">IFERROR(INDEX($A$1:$A$1000,SMALL($K$1:$K$1000,ROW(A607))),"")</f>
        <v/>
      </c>
    </row>
    <row r="608" customFormat="false" ht="22.5" hidden="false" customHeight="true" outlineLevel="0" collapsed="false">
      <c r="K608" s="639" t="str">
        <f aca="false">IF(A608="","",ROW())</f>
        <v/>
      </c>
      <c r="L608" s="639" t="str">
        <f aca="false">IFERROR(INDEX($A$1:$A$1000,SMALL($K$1:$K$1000,ROW(A608))),"")</f>
        <v/>
      </c>
    </row>
    <row r="609" customFormat="false" ht="22.5" hidden="false" customHeight="true" outlineLevel="0" collapsed="false">
      <c r="K609" s="639" t="str">
        <f aca="false">IF(A609="","",ROW())</f>
        <v/>
      </c>
      <c r="L609" s="639" t="str">
        <f aca="false">IFERROR(INDEX($A$1:$A$1000,SMALL($K$1:$K$1000,ROW(A609))),"")</f>
        <v/>
      </c>
    </row>
    <row r="610" customFormat="false" ht="22.5" hidden="false" customHeight="true" outlineLevel="0" collapsed="false">
      <c r="K610" s="639" t="str">
        <f aca="false">IF(A610="","",ROW())</f>
        <v/>
      </c>
      <c r="L610" s="639" t="str">
        <f aca="false">IFERROR(INDEX($A$1:$A$1000,SMALL($K$1:$K$1000,ROW(A610))),"")</f>
        <v/>
      </c>
    </row>
    <row r="611" customFormat="false" ht="22.5" hidden="false" customHeight="true" outlineLevel="0" collapsed="false">
      <c r="K611" s="639" t="str">
        <f aca="false">IF(A611="","",ROW())</f>
        <v/>
      </c>
      <c r="L611" s="639" t="str">
        <f aca="false">IFERROR(INDEX($A$1:$A$1000,SMALL($K$1:$K$1000,ROW(A611))),"")</f>
        <v/>
      </c>
    </row>
    <row r="612" customFormat="false" ht="22.5" hidden="false" customHeight="true" outlineLevel="0" collapsed="false">
      <c r="K612" s="639" t="str">
        <f aca="false">IF(A612="","",ROW())</f>
        <v/>
      </c>
      <c r="L612" s="639" t="str">
        <f aca="false">IFERROR(INDEX($A$1:$A$1000,SMALL($K$1:$K$1000,ROW(A612))),"")</f>
        <v/>
      </c>
    </row>
    <row r="613" customFormat="false" ht="22.5" hidden="false" customHeight="true" outlineLevel="0" collapsed="false">
      <c r="K613" s="639" t="str">
        <f aca="false">IF(A613="","",ROW())</f>
        <v/>
      </c>
      <c r="L613" s="639" t="str">
        <f aca="false">IFERROR(INDEX($A$1:$A$1000,SMALL($K$1:$K$1000,ROW(A613))),"")</f>
        <v/>
      </c>
    </row>
    <row r="614" customFormat="false" ht="22.5" hidden="false" customHeight="true" outlineLevel="0" collapsed="false">
      <c r="K614" s="639" t="str">
        <f aca="false">IF(A614="","",ROW())</f>
        <v/>
      </c>
      <c r="L614" s="639" t="str">
        <f aca="false">IFERROR(INDEX($A$1:$A$1000,SMALL($K$1:$K$1000,ROW(A614))),"")</f>
        <v/>
      </c>
    </row>
    <row r="615" customFormat="false" ht="22.5" hidden="false" customHeight="true" outlineLevel="0" collapsed="false">
      <c r="K615" s="639" t="str">
        <f aca="false">IF(A615="","",ROW())</f>
        <v/>
      </c>
      <c r="L615" s="639" t="str">
        <f aca="false">IFERROR(INDEX($A$1:$A$1000,SMALL($K$1:$K$1000,ROW(A615))),"")</f>
        <v/>
      </c>
    </row>
    <row r="616" customFormat="false" ht="22.5" hidden="false" customHeight="true" outlineLevel="0" collapsed="false">
      <c r="K616" s="639" t="str">
        <f aca="false">IF(A616="","",ROW())</f>
        <v/>
      </c>
      <c r="L616" s="639" t="str">
        <f aca="false">IFERROR(INDEX($A$1:$A$1000,SMALL($K$1:$K$1000,ROW(A616))),"")</f>
        <v/>
      </c>
    </row>
    <row r="617" customFormat="false" ht="22.5" hidden="false" customHeight="true" outlineLevel="0" collapsed="false">
      <c r="K617" s="639" t="str">
        <f aca="false">IF(A617="","",ROW())</f>
        <v/>
      </c>
      <c r="L617" s="639" t="str">
        <f aca="false">IFERROR(INDEX($A$1:$A$1000,SMALL($K$1:$K$1000,ROW(A617))),"")</f>
        <v/>
      </c>
    </row>
    <row r="618" customFormat="false" ht="22.5" hidden="false" customHeight="true" outlineLevel="0" collapsed="false">
      <c r="K618" s="639" t="str">
        <f aca="false">IF(A618="","",ROW())</f>
        <v/>
      </c>
      <c r="L618" s="639" t="str">
        <f aca="false">IFERROR(INDEX($A$1:$A$1000,SMALL($K$1:$K$1000,ROW(A618))),"")</f>
        <v/>
      </c>
    </row>
    <row r="619" customFormat="false" ht="22.5" hidden="false" customHeight="true" outlineLevel="0" collapsed="false">
      <c r="K619" s="639" t="str">
        <f aca="false">IF(A619="","",ROW())</f>
        <v/>
      </c>
      <c r="L619" s="639" t="str">
        <f aca="false">IFERROR(INDEX($A$1:$A$1000,SMALL($K$1:$K$1000,ROW(A619))),"")</f>
        <v/>
      </c>
    </row>
    <row r="620" customFormat="false" ht="22.5" hidden="false" customHeight="true" outlineLevel="0" collapsed="false">
      <c r="K620" s="639" t="str">
        <f aca="false">IF(A620="","",ROW())</f>
        <v/>
      </c>
      <c r="L620" s="639" t="str">
        <f aca="false">IFERROR(INDEX($A$1:$A$1000,SMALL($K$1:$K$1000,ROW(A620))),"")</f>
        <v/>
      </c>
    </row>
    <row r="621" customFormat="false" ht="22.5" hidden="false" customHeight="true" outlineLevel="0" collapsed="false">
      <c r="K621" s="639" t="str">
        <f aca="false">IF(A621="","",ROW())</f>
        <v/>
      </c>
      <c r="L621" s="639" t="str">
        <f aca="false">IFERROR(INDEX($A$1:$A$1000,SMALL($K$1:$K$1000,ROW(A621))),"")</f>
        <v/>
      </c>
    </row>
    <row r="622" customFormat="false" ht="22.5" hidden="false" customHeight="true" outlineLevel="0" collapsed="false">
      <c r="K622" s="639" t="str">
        <f aca="false">IF(A622="","",ROW())</f>
        <v/>
      </c>
      <c r="L622" s="639" t="str">
        <f aca="false">IFERROR(INDEX($A$1:$A$1000,SMALL($K$1:$K$1000,ROW(A622))),"")</f>
        <v/>
      </c>
    </row>
    <row r="623" customFormat="false" ht="22.5" hidden="false" customHeight="true" outlineLevel="0" collapsed="false">
      <c r="K623" s="639" t="str">
        <f aca="false">IF(A623="","",ROW())</f>
        <v/>
      </c>
      <c r="L623" s="639" t="str">
        <f aca="false">IFERROR(INDEX($A$1:$A$1000,SMALL($K$1:$K$1000,ROW(A623))),"")</f>
        <v/>
      </c>
    </row>
    <row r="624" customFormat="false" ht="22.5" hidden="false" customHeight="true" outlineLevel="0" collapsed="false">
      <c r="K624" s="639" t="str">
        <f aca="false">IF(A624="","",ROW())</f>
        <v/>
      </c>
      <c r="L624" s="639" t="str">
        <f aca="false">IFERROR(INDEX($A$1:$A$1000,SMALL($K$1:$K$1000,ROW(A624))),"")</f>
        <v/>
      </c>
    </row>
    <row r="625" customFormat="false" ht="22.5" hidden="false" customHeight="true" outlineLevel="0" collapsed="false">
      <c r="K625" s="639" t="str">
        <f aca="false">IF(A625="","",ROW())</f>
        <v/>
      </c>
      <c r="L625" s="639" t="str">
        <f aca="false">IFERROR(INDEX($A$1:$A$1000,SMALL($K$1:$K$1000,ROW(A625))),"")</f>
        <v/>
      </c>
    </row>
    <row r="626" customFormat="false" ht="22.5" hidden="false" customHeight="true" outlineLevel="0" collapsed="false">
      <c r="K626" s="639" t="str">
        <f aca="false">IF(A626="","",ROW())</f>
        <v/>
      </c>
      <c r="L626" s="639" t="str">
        <f aca="false">IFERROR(INDEX($A$1:$A$1000,SMALL($K$1:$K$1000,ROW(A626))),"")</f>
        <v/>
      </c>
    </row>
    <row r="627" customFormat="false" ht="22.5" hidden="false" customHeight="true" outlineLevel="0" collapsed="false">
      <c r="K627" s="639" t="str">
        <f aca="false">IF(A627="","",ROW())</f>
        <v/>
      </c>
      <c r="L627" s="639" t="str">
        <f aca="false">IFERROR(INDEX($A$1:$A$1000,SMALL($K$1:$K$1000,ROW(A627))),"")</f>
        <v/>
      </c>
    </row>
    <row r="628" customFormat="false" ht="22.5" hidden="false" customHeight="true" outlineLevel="0" collapsed="false">
      <c r="K628" s="639" t="str">
        <f aca="false">IF(A628="","",ROW())</f>
        <v/>
      </c>
      <c r="L628" s="639" t="str">
        <f aca="false">IFERROR(INDEX($A$1:$A$1000,SMALL($K$1:$K$1000,ROW(A628))),"")</f>
        <v/>
      </c>
    </row>
    <row r="629" customFormat="false" ht="22.5" hidden="false" customHeight="true" outlineLevel="0" collapsed="false">
      <c r="K629" s="639" t="str">
        <f aca="false">IF(A629="","",ROW())</f>
        <v/>
      </c>
      <c r="L629" s="639" t="str">
        <f aca="false">IFERROR(INDEX($A$1:$A$1000,SMALL($K$1:$K$1000,ROW(A629))),"")</f>
        <v/>
      </c>
    </row>
    <row r="630" customFormat="false" ht="22.5" hidden="false" customHeight="true" outlineLevel="0" collapsed="false">
      <c r="K630" s="639" t="str">
        <f aca="false">IF(A630="","",ROW())</f>
        <v/>
      </c>
      <c r="L630" s="639" t="str">
        <f aca="false">IFERROR(INDEX($A$1:$A$1000,SMALL($K$1:$K$1000,ROW(A630))),"")</f>
        <v/>
      </c>
    </row>
    <row r="631" customFormat="false" ht="22.5" hidden="false" customHeight="true" outlineLevel="0" collapsed="false">
      <c r="K631" s="639" t="str">
        <f aca="false">IF(A631="","",ROW())</f>
        <v/>
      </c>
      <c r="L631" s="639" t="str">
        <f aca="false">IFERROR(INDEX($A$1:$A$1000,SMALL($K$1:$K$1000,ROW(A631))),"")</f>
        <v/>
      </c>
    </row>
    <row r="632" customFormat="false" ht="22.5" hidden="false" customHeight="true" outlineLevel="0" collapsed="false">
      <c r="K632" s="639" t="str">
        <f aca="false">IF(A632="","",ROW())</f>
        <v/>
      </c>
      <c r="L632" s="639" t="str">
        <f aca="false">IFERROR(INDEX($A$1:$A$1000,SMALL($K$1:$K$1000,ROW(A632))),"")</f>
        <v/>
      </c>
    </row>
    <row r="633" customFormat="false" ht="22.5" hidden="false" customHeight="true" outlineLevel="0" collapsed="false">
      <c r="K633" s="639" t="str">
        <f aca="false">IF(A633="","",ROW())</f>
        <v/>
      </c>
      <c r="L633" s="639" t="str">
        <f aca="false">IFERROR(INDEX($A$1:$A$1000,SMALL($K$1:$K$1000,ROW(A633))),"")</f>
        <v/>
      </c>
    </row>
    <row r="634" customFormat="false" ht="22.5" hidden="false" customHeight="true" outlineLevel="0" collapsed="false">
      <c r="K634" s="639" t="str">
        <f aca="false">IF(A634="","",ROW())</f>
        <v/>
      </c>
      <c r="L634" s="639" t="str">
        <f aca="false">IFERROR(INDEX($A$1:$A$1000,SMALL($K$1:$K$1000,ROW(A634))),"")</f>
        <v/>
      </c>
    </row>
    <row r="635" customFormat="false" ht="22.5" hidden="false" customHeight="true" outlineLevel="0" collapsed="false">
      <c r="K635" s="639" t="str">
        <f aca="false">IF(A635="","",ROW())</f>
        <v/>
      </c>
      <c r="L635" s="639" t="str">
        <f aca="false">IFERROR(INDEX($A$1:$A$1000,SMALL($K$1:$K$1000,ROW(A635))),"")</f>
        <v/>
      </c>
    </row>
    <row r="636" customFormat="false" ht="22.5" hidden="false" customHeight="true" outlineLevel="0" collapsed="false">
      <c r="K636" s="639" t="str">
        <f aca="false">IF(A636="","",ROW())</f>
        <v/>
      </c>
      <c r="L636" s="639" t="str">
        <f aca="false">IFERROR(INDEX($A$1:$A$1000,SMALL($K$1:$K$1000,ROW(A636))),"")</f>
        <v/>
      </c>
    </row>
    <row r="637" customFormat="false" ht="22.5" hidden="false" customHeight="true" outlineLevel="0" collapsed="false">
      <c r="K637" s="639" t="str">
        <f aca="false">IF(A637="","",ROW())</f>
        <v/>
      </c>
      <c r="L637" s="639" t="str">
        <f aca="false">IFERROR(INDEX($A$1:$A$1000,SMALL($K$1:$K$1000,ROW(A637))),"")</f>
        <v/>
      </c>
    </row>
    <row r="638" customFormat="false" ht="22.5" hidden="false" customHeight="true" outlineLevel="0" collapsed="false">
      <c r="K638" s="639" t="str">
        <f aca="false">IF(A638="","",ROW())</f>
        <v/>
      </c>
      <c r="L638" s="639" t="str">
        <f aca="false">IFERROR(INDEX($A$1:$A$1000,SMALL($K$1:$K$1000,ROW(A638))),"")</f>
        <v/>
      </c>
    </row>
    <row r="639" customFormat="false" ht="22.5" hidden="false" customHeight="true" outlineLevel="0" collapsed="false">
      <c r="K639" s="639" t="str">
        <f aca="false">IF(A639="","",ROW())</f>
        <v/>
      </c>
      <c r="L639" s="639" t="str">
        <f aca="false">IFERROR(INDEX($A$1:$A$1000,SMALL($K$1:$K$1000,ROW(A639))),"")</f>
        <v/>
      </c>
    </row>
    <row r="640" customFormat="false" ht="22.5" hidden="false" customHeight="true" outlineLevel="0" collapsed="false">
      <c r="K640" s="639" t="str">
        <f aca="false">IF(A640="","",ROW())</f>
        <v/>
      </c>
      <c r="L640" s="639" t="str">
        <f aca="false">IFERROR(INDEX($A$1:$A$1000,SMALL($K$1:$K$1000,ROW(A640))),"")</f>
        <v/>
      </c>
    </row>
    <row r="641" customFormat="false" ht="22.5" hidden="false" customHeight="true" outlineLevel="0" collapsed="false">
      <c r="K641" s="639" t="str">
        <f aca="false">IF(A641="","",ROW())</f>
        <v/>
      </c>
      <c r="L641" s="639" t="str">
        <f aca="false">IFERROR(INDEX($A$1:$A$1000,SMALL($K$1:$K$1000,ROW(A641))),"")</f>
        <v/>
      </c>
    </row>
    <row r="642" customFormat="false" ht="22.5" hidden="false" customHeight="true" outlineLevel="0" collapsed="false">
      <c r="K642" s="639" t="str">
        <f aca="false">IF(A642="","",ROW())</f>
        <v/>
      </c>
      <c r="L642" s="639" t="str">
        <f aca="false">IFERROR(INDEX($A$1:$A$1000,SMALL($K$1:$K$1000,ROW(A642))),"")</f>
        <v/>
      </c>
    </row>
    <row r="643" customFormat="false" ht="22.5" hidden="false" customHeight="true" outlineLevel="0" collapsed="false">
      <c r="K643" s="639" t="str">
        <f aca="false">IF(A643="","",ROW())</f>
        <v/>
      </c>
      <c r="L643" s="639" t="str">
        <f aca="false">IFERROR(INDEX($A$1:$A$1000,SMALL($K$1:$K$1000,ROW(A643))),"")</f>
        <v/>
      </c>
    </row>
    <row r="644" customFormat="false" ht="22.5" hidden="false" customHeight="true" outlineLevel="0" collapsed="false">
      <c r="K644" s="639" t="str">
        <f aca="false">IF(A644="","",ROW())</f>
        <v/>
      </c>
      <c r="L644" s="639" t="str">
        <f aca="false">IFERROR(INDEX($A$1:$A$1000,SMALL($K$1:$K$1000,ROW(A644))),"")</f>
        <v/>
      </c>
    </row>
    <row r="645" customFormat="false" ht="22.5" hidden="false" customHeight="true" outlineLevel="0" collapsed="false">
      <c r="K645" s="639" t="str">
        <f aca="false">IF(A645="","",ROW())</f>
        <v/>
      </c>
      <c r="L645" s="639" t="str">
        <f aca="false">IFERROR(INDEX($A$1:$A$1000,SMALL($K$1:$K$1000,ROW(A645))),"")</f>
        <v/>
      </c>
    </row>
    <row r="646" customFormat="false" ht="22.5" hidden="false" customHeight="true" outlineLevel="0" collapsed="false">
      <c r="K646" s="639" t="str">
        <f aca="false">IF(A646="","",ROW())</f>
        <v/>
      </c>
      <c r="L646" s="639" t="str">
        <f aca="false">IFERROR(INDEX($A$1:$A$1000,SMALL($K$1:$K$1000,ROW(A646))),"")</f>
        <v/>
      </c>
    </row>
    <row r="647" customFormat="false" ht="22.5" hidden="false" customHeight="true" outlineLevel="0" collapsed="false">
      <c r="K647" s="639" t="str">
        <f aca="false">IF(A647="","",ROW())</f>
        <v/>
      </c>
      <c r="L647" s="639" t="str">
        <f aca="false">IFERROR(INDEX($A$1:$A$1000,SMALL($K$1:$K$1000,ROW(A647))),"")</f>
        <v/>
      </c>
    </row>
    <row r="648" customFormat="false" ht="22.5" hidden="false" customHeight="true" outlineLevel="0" collapsed="false">
      <c r="K648" s="639" t="str">
        <f aca="false">IF(A648="","",ROW())</f>
        <v/>
      </c>
      <c r="L648" s="639" t="str">
        <f aca="false">IFERROR(INDEX($A$1:$A$1000,SMALL($K$1:$K$1000,ROW(A648))),"")</f>
        <v/>
      </c>
    </row>
    <row r="649" customFormat="false" ht="22.5" hidden="false" customHeight="true" outlineLevel="0" collapsed="false">
      <c r="K649" s="639" t="str">
        <f aca="false">IF(A649="","",ROW())</f>
        <v/>
      </c>
      <c r="L649" s="639" t="str">
        <f aca="false">IFERROR(INDEX($A$1:$A$1000,SMALL($K$1:$K$1000,ROW(A649))),"")</f>
        <v/>
      </c>
    </row>
    <row r="650" customFormat="false" ht="22.5" hidden="false" customHeight="true" outlineLevel="0" collapsed="false">
      <c r="K650" s="639" t="str">
        <f aca="false">IF(A650="","",ROW())</f>
        <v/>
      </c>
      <c r="L650" s="639" t="str">
        <f aca="false">IFERROR(INDEX($A$1:$A$1000,SMALL($K$1:$K$1000,ROW(A650))),"")</f>
        <v/>
      </c>
    </row>
    <row r="651" customFormat="false" ht="22.5" hidden="false" customHeight="true" outlineLevel="0" collapsed="false">
      <c r="K651" s="639" t="str">
        <f aca="false">IF(A651="","",ROW())</f>
        <v/>
      </c>
      <c r="L651" s="639" t="str">
        <f aca="false">IFERROR(INDEX($A$1:$A$1000,SMALL($K$1:$K$1000,ROW(A651))),"")</f>
        <v/>
      </c>
    </row>
    <row r="652" customFormat="false" ht="22.5" hidden="false" customHeight="true" outlineLevel="0" collapsed="false">
      <c r="K652" s="639" t="str">
        <f aca="false">IF(A652="","",ROW())</f>
        <v/>
      </c>
      <c r="L652" s="639" t="str">
        <f aca="false">IFERROR(INDEX($A$1:$A$1000,SMALL($K$1:$K$1000,ROW(A652))),"")</f>
        <v/>
      </c>
    </row>
    <row r="653" customFormat="false" ht="22.5" hidden="false" customHeight="true" outlineLevel="0" collapsed="false">
      <c r="K653" s="639" t="str">
        <f aca="false">IF(A653="","",ROW())</f>
        <v/>
      </c>
      <c r="L653" s="639" t="str">
        <f aca="false">IFERROR(INDEX($A$1:$A$1000,SMALL($K$1:$K$1000,ROW(A653))),"")</f>
        <v/>
      </c>
    </row>
    <row r="654" customFormat="false" ht="22.5" hidden="false" customHeight="true" outlineLevel="0" collapsed="false">
      <c r="K654" s="639" t="str">
        <f aca="false">IF(A654="","",ROW())</f>
        <v/>
      </c>
      <c r="L654" s="639" t="str">
        <f aca="false">IFERROR(INDEX($A$1:$A$1000,SMALL($K$1:$K$1000,ROW(A654))),"")</f>
        <v/>
      </c>
    </row>
    <row r="655" customFormat="false" ht="22.5" hidden="false" customHeight="true" outlineLevel="0" collapsed="false">
      <c r="K655" s="639" t="str">
        <f aca="false">IF(A655="","",ROW())</f>
        <v/>
      </c>
      <c r="L655" s="639" t="str">
        <f aca="false">IFERROR(INDEX($A$1:$A$1000,SMALL($K$1:$K$1000,ROW(A655))),"")</f>
        <v/>
      </c>
    </row>
    <row r="656" customFormat="false" ht="22.5" hidden="false" customHeight="true" outlineLevel="0" collapsed="false">
      <c r="K656" s="639" t="str">
        <f aca="false">IF(A656="","",ROW())</f>
        <v/>
      </c>
      <c r="L656" s="639" t="str">
        <f aca="false">IFERROR(INDEX($A$1:$A$1000,SMALL($K$1:$K$1000,ROW(A656))),"")</f>
        <v/>
      </c>
    </row>
    <row r="657" customFormat="false" ht="22.5" hidden="false" customHeight="true" outlineLevel="0" collapsed="false">
      <c r="K657" s="639" t="str">
        <f aca="false">IF(A657="","",ROW())</f>
        <v/>
      </c>
      <c r="L657" s="639" t="str">
        <f aca="false">IFERROR(INDEX($A$1:$A$1000,SMALL($K$1:$K$1000,ROW(A657))),"")</f>
        <v/>
      </c>
    </row>
    <row r="658" customFormat="false" ht="22.5" hidden="false" customHeight="true" outlineLevel="0" collapsed="false">
      <c r="K658" s="639" t="str">
        <f aca="false">IF(A658="","",ROW())</f>
        <v/>
      </c>
      <c r="L658" s="639" t="str">
        <f aca="false">IFERROR(INDEX($A$1:$A$1000,SMALL($K$1:$K$1000,ROW(A658))),"")</f>
        <v/>
      </c>
    </row>
    <row r="659" customFormat="false" ht="22.5" hidden="false" customHeight="true" outlineLevel="0" collapsed="false">
      <c r="K659" s="639" t="str">
        <f aca="false">IF(A659="","",ROW())</f>
        <v/>
      </c>
      <c r="L659" s="639" t="str">
        <f aca="false">IFERROR(INDEX($A$1:$A$1000,SMALL($K$1:$K$1000,ROW(A659))),"")</f>
        <v/>
      </c>
    </row>
    <row r="660" customFormat="false" ht="22.5" hidden="false" customHeight="true" outlineLevel="0" collapsed="false">
      <c r="K660" s="639" t="str">
        <f aca="false">IF(A660="","",ROW())</f>
        <v/>
      </c>
      <c r="L660" s="639" t="str">
        <f aca="false">IFERROR(INDEX($A$1:$A$1000,SMALL($K$1:$K$1000,ROW(A660))),"")</f>
        <v/>
      </c>
    </row>
    <row r="661" customFormat="false" ht="22.5" hidden="false" customHeight="true" outlineLevel="0" collapsed="false">
      <c r="K661" s="639" t="str">
        <f aca="false">IF(A661="","",ROW())</f>
        <v/>
      </c>
      <c r="L661" s="639" t="str">
        <f aca="false">IFERROR(INDEX($A$1:$A$1000,SMALL($K$1:$K$1000,ROW(A661))),"")</f>
        <v/>
      </c>
    </row>
    <row r="662" customFormat="false" ht="22.5" hidden="false" customHeight="true" outlineLevel="0" collapsed="false">
      <c r="K662" s="639" t="str">
        <f aca="false">IF(A662="","",ROW())</f>
        <v/>
      </c>
      <c r="L662" s="639" t="str">
        <f aca="false">IFERROR(INDEX($A$1:$A$1000,SMALL($K$1:$K$1000,ROW(A662))),"")</f>
        <v/>
      </c>
    </row>
    <row r="663" customFormat="false" ht="22.5" hidden="false" customHeight="true" outlineLevel="0" collapsed="false">
      <c r="K663" s="639" t="str">
        <f aca="false">IF(A663="","",ROW())</f>
        <v/>
      </c>
      <c r="L663" s="639" t="str">
        <f aca="false">IFERROR(INDEX($A$1:$A$1000,SMALL($K$1:$K$1000,ROW(A663))),"")</f>
        <v/>
      </c>
    </row>
    <row r="664" customFormat="false" ht="22.5" hidden="false" customHeight="true" outlineLevel="0" collapsed="false">
      <c r="K664" s="639" t="str">
        <f aca="false">IF(A664="","",ROW())</f>
        <v/>
      </c>
      <c r="L664" s="639" t="str">
        <f aca="false">IFERROR(INDEX($A$1:$A$1000,SMALL($K$1:$K$1000,ROW(A664))),"")</f>
        <v/>
      </c>
    </row>
    <row r="665" customFormat="false" ht="22.5" hidden="false" customHeight="true" outlineLevel="0" collapsed="false">
      <c r="K665" s="639" t="str">
        <f aca="false">IF(A665="","",ROW())</f>
        <v/>
      </c>
      <c r="L665" s="639" t="str">
        <f aca="false">IFERROR(INDEX($A$1:$A$1000,SMALL($K$1:$K$1000,ROW(A665))),"")</f>
        <v/>
      </c>
    </row>
    <row r="666" customFormat="false" ht="22.5" hidden="false" customHeight="true" outlineLevel="0" collapsed="false">
      <c r="K666" s="639" t="str">
        <f aca="false">IF(A666="","",ROW())</f>
        <v/>
      </c>
      <c r="L666" s="639" t="str">
        <f aca="false">IFERROR(INDEX($A$1:$A$1000,SMALL($K$1:$K$1000,ROW(A666))),"")</f>
        <v/>
      </c>
    </row>
    <row r="667" customFormat="false" ht="22.5" hidden="false" customHeight="true" outlineLevel="0" collapsed="false">
      <c r="K667" s="639" t="str">
        <f aca="false">IF(A667="","",ROW())</f>
        <v/>
      </c>
      <c r="L667" s="639" t="str">
        <f aca="false">IFERROR(INDEX($A$1:$A$1000,SMALL($K$1:$K$1000,ROW(A667))),"")</f>
        <v/>
      </c>
    </row>
    <row r="668" customFormat="false" ht="22.5" hidden="false" customHeight="true" outlineLevel="0" collapsed="false">
      <c r="K668" s="639" t="str">
        <f aca="false">IF(A668="","",ROW())</f>
        <v/>
      </c>
      <c r="L668" s="639" t="str">
        <f aca="false">IFERROR(INDEX($A$1:$A$1000,SMALL($K$1:$K$1000,ROW(A668))),"")</f>
        <v/>
      </c>
    </row>
    <row r="669" customFormat="false" ht="22.5" hidden="false" customHeight="true" outlineLevel="0" collapsed="false">
      <c r="K669" s="639" t="str">
        <f aca="false">IF(A669="","",ROW())</f>
        <v/>
      </c>
      <c r="L669" s="639" t="str">
        <f aca="false">IFERROR(INDEX($A$1:$A$1000,SMALL($K$1:$K$1000,ROW(A669))),"")</f>
        <v/>
      </c>
    </row>
    <row r="670" customFormat="false" ht="22.5" hidden="false" customHeight="true" outlineLevel="0" collapsed="false">
      <c r="K670" s="639" t="str">
        <f aca="false">IF(A670="","",ROW())</f>
        <v/>
      </c>
      <c r="L670" s="639" t="str">
        <f aca="false">IFERROR(INDEX($A$1:$A$1000,SMALL($K$1:$K$1000,ROW(A670))),"")</f>
        <v/>
      </c>
    </row>
    <row r="671" customFormat="false" ht="22.5" hidden="false" customHeight="true" outlineLevel="0" collapsed="false">
      <c r="K671" s="639" t="str">
        <f aca="false">IF(A671="","",ROW())</f>
        <v/>
      </c>
      <c r="L671" s="639" t="str">
        <f aca="false">IFERROR(INDEX($A$1:$A$1000,SMALL($K$1:$K$1000,ROW(A671))),"")</f>
        <v/>
      </c>
    </row>
    <row r="672" customFormat="false" ht="22.5" hidden="false" customHeight="true" outlineLevel="0" collapsed="false">
      <c r="K672" s="639" t="str">
        <f aca="false">IF(A672="","",ROW())</f>
        <v/>
      </c>
      <c r="L672" s="639" t="str">
        <f aca="false">IFERROR(INDEX($A$1:$A$1000,SMALL($K$1:$K$1000,ROW(A672))),"")</f>
        <v/>
      </c>
    </row>
    <row r="673" customFormat="false" ht="22.5" hidden="false" customHeight="true" outlineLevel="0" collapsed="false">
      <c r="K673" s="639" t="str">
        <f aca="false">IF(A673="","",ROW())</f>
        <v/>
      </c>
      <c r="L673" s="639" t="str">
        <f aca="false">IFERROR(INDEX($A$1:$A$1000,SMALL($K$1:$K$1000,ROW(A673))),"")</f>
        <v/>
      </c>
    </row>
    <row r="674" customFormat="false" ht="22.5" hidden="false" customHeight="true" outlineLevel="0" collapsed="false">
      <c r="K674" s="639" t="str">
        <f aca="false">IF(A674="","",ROW())</f>
        <v/>
      </c>
      <c r="L674" s="639" t="str">
        <f aca="false">IFERROR(INDEX($A$1:$A$1000,SMALL($K$1:$K$1000,ROW(A674))),"")</f>
        <v/>
      </c>
    </row>
    <row r="675" customFormat="false" ht="22.5" hidden="false" customHeight="true" outlineLevel="0" collapsed="false">
      <c r="K675" s="639" t="str">
        <f aca="false">IF(A675="","",ROW())</f>
        <v/>
      </c>
      <c r="L675" s="639" t="str">
        <f aca="false">IFERROR(INDEX($A$1:$A$1000,SMALL($K$1:$K$1000,ROW(A675))),"")</f>
        <v/>
      </c>
    </row>
    <row r="676" customFormat="false" ht="22.5" hidden="false" customHeight="true" outlineLevel="0" collapsed="false">
      <c r="K676" s="639" t="str">
        <f aca="false">IF(A676="","",ROW())</f>
        <v/>
      </c>
      <c r="L676" s="639" t="str">
        <f aca="false">IFERROR(INDEX($A$1:$A$1000,SMALL($K$1:$K$1000,ROW(A676))),"")</f>
        <v/>
      </c>
    </row>
    <row r="677" customFormat="false" ht="22.5" hidden="false" customHeight="true" outlineLevel="0" collapsed="false">
      <c r="K677" s="639" t="str">
        <f aca="false">IF(A677="","",ROW())</f>
        <v/>
      </c>
      <c r="L677" s="639" t="str">
        <f aca="false">IFERROR(INDEX($A$1:$A$1000,SMALL($K$1:$K$1000,ROW(A677))),"")</f>
        <v/>
      </c>
    </row>
    <row r="678" customFormat="false" ht="22.5" hidden="false" customHeight="true" outlineLevel="0" collapsed="false">
      <c r="K678" s="639" t="str">
        <f aca="false">IF(A678="","",ROW())</f>
        <v/>
      </c>
      <c r="L678" s="639" t="str">
        <f aca="false">IFERROR(INDEX($A$1:$A$1000,SMALL($K$1:$K$1000,ROW(A678))),"")</f>
        <v/>
      </c>
    </row>
    <row r="679" customFormat="false" ht="22.5" hidden="false" customHeight="true" outlineLevel="0" collapsed="false">
      <c r="K679" s="639" t="str">
        <f aca="false">IF(A679="","",ROW())</f>
        <v/>
      </c>
      <c r="L679" s="639" t="str">
        <f aca="false">IFERROR(INDEX($A$1:$A$1000,SMALL($K$1:$K$1000,ROW(A679))),"")</f>
        <v/>
      </c>
    </row>
    <row r="680" customFormat="false" ht="22.5" hidden="false" customHeight="true" outlineLevel="0" collapsed="false">
      <c r="K680" s="639" t="str">
        <f aca="false">IF(A680="","",ROW())</f>
        <v/>
      </c>
      <c r="L680" s="639" t="str">
        <f aca="false">IFERROR(INDEX($A$1:$A$1000,SMALL($K$1:$K$1000,ROW(A680))),"")</f>
        <v/>
      </c>
    </row>
    <row r="681" customFormat="false" ht="22.5" hidden="false" customHeight="true" outlineLevel="0" collapsed="false">
      <c r="K681" s="639" t="str">
        <f aca="false">IF(A681="","",ROW())</f>
        <v/>
      </c>
      <c r="L681" s="639" t="str">
        <f aca="false">IFERROR(INDEX($A$1:$A$1000,SMALL($K$1:$K$1000,ROW(A681))),"")</f>
        <v/>
      </c>
    </row>
    <row r="682" customFormat="false" ht="22.5" hidden="false" customHeight="true" outlineLevel="0" collapsed="false">
      <c r="K682" s="639" t="str">
        <f aca="false">IF(A682="","",ROW())</f>
        <v/>
      </c>
      <c r="L682" s="639" t="str">
        <f aca="false">IFERROR(INDEX($A$1:$A$1000,SMALL($K$1:$K$1000,ROW(A682))),"")</f>
        <v/>
      </c>
    </row>
    <row r="683" customFormat="false" ht="22.5" hidden="false" customHeight="true" outlineLevel="0" collapsed="false">
      <c r="K683" s="639" t="str">
        <f aca="false">IF(A683="","",ROW())</f>
        <v/>
      </c>
      <c r="L683" s="639" t="str">
        <f aca="false">IFERROR(INDEX($A$1:$A$1000,SMALL($K$1:$K$1000,ROW(A683))),"")</f>
        <v/>
      </c>
    </row>
    <row r="684" customFormat="false" ht="22.5" hidden="false" customHeight="true" outlineLevel="0" collapsed="false">
      <c r="K684" s="639" t="str">
        <f aca="false">IF(A684="","",ROW())</f>
        <v/>
      </c>
      <c r="L684" s="639" t="str">
        <f aca="false">IFERROR(INDEX($A$1:$A$1000,SMALL($K$1:$K$1000,ROW(A684))),"")</f>
        <v/>
      </c>
    </row>
    <row r="685" customFormat="false" ht="22.5" hidden="false" customHeight="true" outlineLevel="0" collapsed="false">
      <c r="K685" s="639" t="str">
        <f aca="false">IF(A685="","",ROW())</f>
        <v/>
      </c>
      <c r="L685" s="639" t="str">
        <f aca="false">IFERROR(INDEX($A$1:$A$1000,SMALL($K$1:$K$1000,ROW(A685))),"")</f>
        <v/>
      </c>
    </row>
    <row r="686" customFormat="false" ht="22.5" hidden="false" customHeight="true" outlineLevel="0" collapsed="false">
      <c r="K686" s="639" t="str">
        <f aca="false">IF(A686="","",ROW())</f>
        <v/>
      </c>
      <c r="L686" s="639" t="str">
        <f aca="false">IFERROR(INDEX($A$1:$A$1000,SMALL($K$1:$K$1000,ROW(A686))),"")</f>
        <v/>
      </c>
    </row>
    <row r="687" customFormat="false" ht="22.5" hidden="false" customHeight="true" outlineLevel="0" collapsed="false">
      <c r="K687" s="639" t="str">
        <f aca="false">IF(A687="","",ROW())</f>
        <v/>
      </c>
      <c r="L687" s="639" t="str">
        <f aca="false">IFERROR(INDEX($A$1:$A$1000,SMALL($K$1:$K$1000,ROW(A687))),"")</f>
        <v/>
      </c>
    </row>
    <row r="688" customFormat="false" ht="22.5" hidden="false" customHeight="true" outlineLevel="0" collapsed="false">
      <c r="K688" s="639" t="str">
        <f aca="false">IF(A688="","",ROW())</f>
        <v/>
      </c>
      <c r="L688" s="639" t="str">
        <f aca="false">IFERROR(INDEX($A$1:$A$1000,SMALL($K$1:$K$1000,ROW(A688))),"")</f>
        <v/>
      </c>
    </row>
    <row r="689" customFormat="false" ht="22.5" hidden="false" customHeight="true" outlineLevel="0" collapsed="false">
      <c r="K689" s="639" t="str">
        <f aca="false">IF(A689="","",ROW())</f>
        <v/>
      </c>
      <c r="L689" s="639" t="str">
        <f aca="false">IFERROR(INDEX($A$1:$A$1000,SMALL($K$1:$K$1000,ROW(A689))),"")</f>
        <v/>
      </c>
    </row>
    <row r="690" customFormat="false" ht="22.5" hidden="false" customHeight="true" outlineLevel="0" collapsed="false">
      <c r="K690" s="639" t="str">
        <f aca="false">IF(A690="","",ROW())</f>
        <v/>
      </c>
      <c r="L690" s="639" t="str">
        <f aca="false">IFERROR(INDEX($A$1:$A$1000,SMALL($K$1:$K$1000,ROW(A690))),"")</f>
        <v/>
      </c>
    </row>
    <row r="691" customFormat="false" ht="22.5" hidden="false" customHeight="true" outlineLevel="0" collapsed="false">
      <c r="K691" s="639" t="str">
        <f aca="false">IF(A691="","",ROW())</f>
        <v/>
      </c>
      <c r="L691" s="639" t="str">
        <f aca="false">IFERROR(INDEX($A$1:$A$1000,SMALL($K$1:$K$1000,ROW(A691))),"")</f>
        <v/>
      </c>
    </row>
    <row r="692" customFormat="false" ht="22.5" hidden="false" customHeight="true" outlineLevel="0" collapsed="false">
      <c r="K692" s="639" t="str">
        <f aca="false">IF(A692="","",ROW())</f>
        <v/>
      </c>
      <c r="L692" s="639" t="str">
        <f aca="false">IFERROR(INDEX($A$1:$A$1000,SMALL($K$1:$K$1000,ROW(A692))),"")</f>
        <v/>
      </c>
    </row>
    <row r="693" customFormat="false" ht="22.5" hidden="false" customHeight="true" outlineLevel="0" collapsed="false">
      <c r="K693" s="639" t="str">
        <f aca="false">IF(A693="","",ROW())</f>
        <v/>
      </c>
      <c r="L693" s="639" t="str">
        <f aca="false">IFERROR(INDEX($A$1:$A$1000,SMALL($K$1:$K$1000,ROW(A693))),"")</f>
        <v/>
      </c>
    </row>
    <row r="694" customFormat="false" ht="22.5" hidden="false" customHeight="true" outlineLevel="0" collapsed="false">
      <c r="K694" s="639" t="str">
        <f aca="false">IF(A694="","",ROW())</f>
        <v/>
      </c>
      <c r="L694" s="639" t="str">
        <f aca="false">IFERROR(INDEX($A$1:$A$1000,SMALL($K$1:$K$1000,ROW(A694))),"")</f>
        <v/>
      </c>
    </row>
    <row r="695" customFormat="false" ht="22.5" hidden="false" customHeight="true" outlineLevel="0" collapsed="false">
      <c r="K695" s="639" t="str">
        <f aca="false">IF(A695="","",ROW())</f>
        <v/>
      </c>
      <c r="L695" s="639" t="str">
        <f aca="false">IFERROR(INDEX($A$1:$A$1000,SMALL($K$1:$K$1000,ROW(A695))),"")</f>
        <v/>
      </c>
    </row>
    <row r="696" customFormat="false" ht="22.5" hidden="false" customHeight="true" outlineLevel="0" collapsed="false">
      <c r="K696" s="639" t="str">
        <f aca="false">IF(A696="","",ROW())</f>
        <v/>
      </c>
      <c r="L696" s="639" t="str">
        <f aca="false">IFERROR(INDEX($A$1:$A$1000,SMALL($K$1:$K$1000,ROW(A696))),"")</f>
        <v/>
      </c>
    </row>
    <row r="697" customFormat="false" ht="22.5" hidden="false" customHeight="true" outlineLevel="0" collapsed="false">
      <c r="K697" s="639" t="str">
        <f aca="false">IF(A697="","",ROW())</f>
        <v/>
      </c>
      <c r="L697" s="639" t="str">
        <f aca="false">IFERROR(INDEX($A$1:$A$1000,SMALL($K$1:$K$1000,ROW(A697))),"")</f>
        <v/>
      </c>
    </row>
    <row r="698" customFormat="false" ht="22.5" hidden="false" customHeight="true" outlineLevel="0" collapsed="false">
      <c r="K698" s="639" t="str">
        <f aca="false">IF(A698="","",ROW())</f>
        <v/>
      </c>
      <c r="L698" s="639" t="str">
        <f aca="false">IFERROR(INDEX($A$1:$A$1000,SMALL($K$1:$K$1000,ROW(A698))),"")</f>
        <v/>
      </c>
    </row>
    <row r="699" customFormat="false" ht="22.5" hidden="false" customHeight="true" outlineLevel="0" collapsed="false">
      <c r="K699" s="639" t="str">
        <f aca="false">IF(A699="","",ROW())</f>
        <v/>
      </c>
      <c r="L699" s="639" t="str">
        <f aca="false">IFERROR(INDEX($A$1:$A$1000,SMALL($K$1:$K$1000,ROW(A699))),"")</f>
        <v/>
      </c>
    </row>
    <row r="700" customFormat="false" ht="22.5" hidden="false" customHeight="true" outlineLevel="0" collapsed="false">
      <c r="K700" s="639" t="str">
        <f aca="false">IF(A700="","",ROW())</f>
        <v/>
      </c>
      <c r="L700" s="639" t="str">
        <f aca="false">IFERROR(INDEX($A$1:$A$1000,SMALL($K$1:$K$1000,ROW(A700))),"")</f>
        <v/>
      </c>
    </row>
    <row r="701" customFormat="false" ht="22.5" hidden="false" customHeight="true" outlineLevel="0" collapsed="false">
      <c r="K701" s="639" t="str">
        <f aca="false">IF(A701="","",ROW())</f>
        <v/>
      </c>
      <c r="L701" s="639" t="str">
        <f aca="false">IFERROR(INDEX($A$1:$A$1000,SMALL($K$1:$K$1000,ROW(A701))),"")</f>
        <v/>
      </c>
    </row>
    <row r="702" customFormat="false" ht="22.5" hidden="false" customHeight="true" outlineLevel="0" collapsed="false">
      <c r="K702" s="639" t="str">
        <f aca="false">IF(A702="","",ROW())</f>
        <v/>
      </c>
      <c r="L702" s="639" t="str">
        <f aca="false">IFERROR(INDEX($A$1:$A$1000,SMALL($K$1:$K$1000,ROW(A702))),"")</f>
        <v/>
      </c>
    </row>
    <row r="703" customFormat="false" ht="22.5" hidden="false" customHeight="true" outlineLevel="0" collapsed="false">
      <c r="K703" s="639" t="str">
        <f aca="false">IF(A703="","",ROW())</f>
        <v/>
      </c>
      <c r="L703" s="639" t="str">
        <f aca="false">IFERROR(INDEX($A$1:$A$1000,SMALL($K$1:$K$1000,ROW(A703))),"")</f>
        <v/>
      </c>
    </row>
    <row r="704" customFormat="false" ht="22.5" hidden="false" customHeight="true" outlineLevel="0" collapsed="false">
      <c r="K704" s="639" t="str">
        <f aca="false">IF(A704="","",ROW())</f>
        <v/>
      </c>
      <c r="L704" s="639" t="str">
        <f aca="false">IFERROR(INDEX($A$1:$A$1000,SMALL($K$1:$K$1000,ROW(A704))),"")</f>
        <v/>
      </c>
    </row>
    <row r="705" customFormat="false" ht="22.5" hidden="false" customHeight="true" outlineLevel="0" collapsed="false">
      <c r="K705" s="639" t="str">
        <f aca="false">IF(A705="","",ROW())</f>
        <v/>
      </c>
      <c r="L705" s="639" t="str">
        <f aca="false">IFERROR(INDEX($A$1:$A$1000,SMALL($K$1:$K$1000,ROW(A705))),"")</f>
        <v/>
      </c>
    </row>
    <row r="706" customFormat="false" ht="22.5" hidden="false" customHeight="true" outlineLevel="0" collapsed="false">
      <c r="K706" s="639" t="str">
        <f aca="false">IF(A706="","",ROW())</f>
        <v/>
      </c>
      <c r="L706" s="639" t="str">
        <f aca="false">IFERROR(INDEX($A$1:$A$1000,SMALL($K$1:$K$1000,ROW(A706))),"")</f>
        <v/>
      </c>
    </row>
    <row r="707" customFormat="false" ht="22.5" hidden="false" customHeight="true" outlineLevel="0" collapsed="false">
      <c r="K707" s="639" t="str">
        <f aca="false">IF(A707="","",ROW())</f>
        <v/>
      </c>
      <c r="L707" s="639" t="str">
        <f aca="false">IFERROR(INDEX($A$1:$A$1000,SMALL($K$1:$K$1000,ROW(A707))),"")</f>
        <v/>
      </c>
    </row>
    <row r="708" customFormat="false" ht="22.5" hidden="false" customHeight="true" outlineLevel="0" collapsed="false">
      <c r="K708" s="639" t="str">
        <f aca="false">IF(A708="","",ROW())</f>
        <v/>
      </c>
      <c r="L708" s="639" t="str">
        <f aca="false">IFERROR(INDEX($A$1:$A$1000,SMALL($K$1:$K$1000,ROW(A708))),"")</f>
        <v/>
      </c>
    </row>
    <row r="709" customFormat="false" ht="22.5" hidden="false" customHeight="true" outlineLevel="0" collapsed="false">
      <c r="K709" s="639" t="str">
        <f aca="false">IF(A709="","",ROW())</f>
        <v/>
      </c>
      <c r="L709" s="639" t="str">
        <f aca="false">IFERROR(INDEX($A$1:$A$1000,SMALL($K$1:$K$1000,ROW(A709))),"")</f>
        <v/>
      </c>
    </row>
    <row r="710" customFormat="false" ht="22.5" hidden="false" customHeight="true" outlineLevel="0" collapsed="false">
      <c r="K710" s="639" t="str">
        <f aca="false">IF(A710="","",ROW())</f>
        <v/>
      </c>
      <c r="L710" s="639" t="str">
        <f aca="false">IFERROR(INDEX($A$1:$A$1000,SMALL($K$1:$K$1000,ROW(A710))),"")</f>
        <v/>
      </c>
    </row>
    <row r="711" customFormat="false" ht="22.5" hidden="false" customHeight="true" outlineLevel="0" collapsed="false">
      <c r="K711" s="639" t="str">
        <f aca="false">IF(A711="","",ROW())</f>
        <v/>
      </c>
      <c r="L711" s="639" t="str">
        <f aca="false">IFERROR(INDEX($A$1:$A$1000,SMALL($K$1:$K$1000,ROW(A711))),"")</f>
        <v/>
      </c>
    </row>
    <row r="712" customFormat="false" ht="22.5" hidden="false" customHeight="true" outlineLevel="0" collapsed="false">
      <c r="K712" s="639" t="str">
        <f aca="false">IF(A712="","",ROW())</f>
        <v/>
      </c>
      <c r="L712" s="639" t="str">
        <f aca="false">IFERROR(INDEX($A$1:$A$1000,SMALL($K$1:$K$1000,ROW(A712))),"")</f>
        <v/>
      </c>
    </row>
    <row r="713" customFormat="false" ht="22.5" hidden="false" customHeight="true" outlineLevel="0" collapsed="false">
      <c r="K713" s="639" t="str">
        <f aca="false">IF(A713="","",ROW())</f>
        <v/>
      </c>
      <c r="L713" s="639" t="str">
        <f aca="false">IFERROR(INDEX($A$1:$A$1000,SMALL($K$1:$K$1000,ROW(A713))),"")</f>
        <v/>
      </c>
    </row>
    <row r="714" customFormat="false" ht="22.5" hidden="false" customHeight="true" outlineLevel="0" collapsed="false">
      <c r="K714" s="639" t="str">
        <f aca="false">IF(A714="","",ROW())</f>
        <v/>
      </c>
      <c r="L714" s="639" t="str">
        <f aca="false">IFERROR(INDEX($A$1:$A$1000,SMALL($K$1:$K$1000,ROW(A714))),"")</f>
        <v/>
      </c>
    </row>
    <row r="715" customFormat="false" ht="22.5" hidden="false" customHeight="true" outlineLevel="0" collapsed="false">
      <c r="K715" s="639" t="str">
        <f aca="false">IF(A715="","",ROW())</f>
        <v/>
      </c>
      <c r="L715" s="639" t="str">
        <f aca="false">IFERROR(INDEX($A$1:$A$1000,SMALL($K$1:$K$1000,ROW(A715))),"")</f>
        <v/>
      </c>
    </row>
    <row r="716" customFormat="false" ht="22.5" hidden="false" customHeight="true" outlineLevel="0" collapsed="false">
      <c r="K716" s="639" t="str">
        <f aca="false">IF(A716="","",ROW())</f>
        <v/>
      </c>
      <c r="L716" s="639" t="str">
        <f aca="false">IFERROR(INDEX($A$1:$A$1000,SMALL($K$1:$K$1000,ROW(A716))),"")</f>
        <v/>
      </c>
    </row>
    <row r="717" customFormat="false" ht="22.5" hidden="false" customHeight="true" outlineLevel="0" collapsed="false">
      <c r="K717" s="639" t="str">
        <f aca="false">IF(A717="","",ROW())</f>
        <v/>
      </c>
      <c r="L717" s="639" t="str">
        <f aca="false">IFERROR(INDEX($A$1:$A$1000,SMALL($K$1:$K$1000,ROW(A717))),"")</f>
        <v/>
      </c>
    </row>
    <row r="718" customFormat="false" ht="22.5" hidden="false" customHeight="true" outlineLevel="0" collapsed="false">
      <c r="K718" s="639" t="str">
        <f aca="false">IF(A718="","",ROW())</f>
        <v/>
      </c>
      <c r="L718" s="639" t="str">
        <f aca="false">IFERROR(INDEX($A$1:$A$1000,SMALL($K$1:$K$1000,ROW(A718))),"")</f>
        <v/>
      </c>
    </row>
    <row r="719" customFormat="false" ht="22.5" hidden="false" customHeight="true" outlineLevel="0" collapsed="false">
      <c r="K719" s="639" t="str">
        <f aca="false">IF(A719="","",ROW())</f>
        <v/>
      </c>
      <c r="L719" s="639" t="str">
        <f aca="false">IFERROR(INDEX($A$1:$A$1000,SMALL($K$1:$K$1000,ROW(A719))),"")</f>
        <v/>
      </c>
    </row>
    <row r="720" customFormat="false" ht="22.5" hidden="false" customHeight="true" outlineLevel="0" collapsed="false">
      <c r="K720" s="639" t="str">
        <f aca="false">IF(A720="","",ROW())</f>
        <v/>
      </c>
      <c r="L720" s="639" t="str">
        <f aca="false">IFERROR(INDEX($A$1:$A$1000,SMALL($K$1:$K$1000,ROW(A720))),"")</f>
        <v/>
      </c>
    </row>
    <row r="721" customFormat="false" ht="22.5" hidden="false" customHeight="true" outlineLevel="0" collapsed="false">
      <c r="K721" s="639" t="str">
        <f aca="false">IF(A721="","",ROW())</f>
        <v/>
      </c>
      <c r="L721" s="639" t="str">
        <f aca="false">IFERROR(INDEX($A$1:$A$1000,SMALL($K$1:$K$1000,ROW(A721))),"")</f>
        <v/>
      </c>
    </row>
    <row r="722" customFormat="false" ht="22.5" hidden="false" customHeight="true" outlineLevel="0" collapsed="false">
      <c r="K722" s="639" t="str">
        <f aca="false">IF(A722="","",ROW())</f>
        <v/>
      </c>
      <c r="L722" s="639" t="str">
        <f aca="false">IFERROR(INDEX($A$1:$A$1000,SMALL($K$1:$K$1000,ROW(A722))),"")</f>
        <v/>
      </c>
    </row>
    <row r="723" customFormat="false" ht="22.5" hidden="false" customHeight="true" outlineLevel="0" collapsed="false">
      <c r="K723" s="639" t="str">
        <f aca="false">IF(A723="","",ROW())</f>
        <v/>
      </c>
      <c r="L723" s="639" t="str">
        <f aca="false">IFERROR(INDEX($A$1:$A$1000,SMALL($K$1:$K$1000,ROW(A723))),"")</f>
        <v/>
      </c>
    </row>
    <row r="724" customFormat="false" ht="22.5" hidden="false" customHeight="true" outlineLevel="0" collapsed="false">
      <c r="K724" s="639" t="str">
        <f aca="false">IF(A724="","",ROW())</f>
        <v/>
      </c>
      <c r="L724" s="639" t="str">
        <f aca="false">IFERROR(INDEX($A$1:$A$1000,SMALL($K$1:$K$1000,ROW(A724))),"")</f>
        <v/>
      </c>
    </row>
    <row r="725" customFormat="false" ht="22.5" hidden="false" customHeight="true" outlineLevel="0" collapsed="false">
      <c r="K725" s="639" t="str">
        <f aca="false">IF(A725="","",ROW())</f>
        <v/>
      </c>
      <c r="L725" s="639" t="str">
        <f aca="false">IFERROR(INDEX($A$1:$A$1000,SMALL($K$1:$K$1000,ROW(A725))),"")</f>
        <v/>
      </c>
    </row>
    <row r="726" customFormat="false" ht="22.5" hidden="false" customHeight="true" outlineLevel="0" collapsed="false">
      <c r="K726" s="639" t="str">
        <f aca="false">IF(A726="","",ROW())</f>
        <v/>
      </c>
      <c r="L726" s="639" t="str">
        <f aca="false">IFERROR(INDEX($A$1:$A$1000,SMALL($K$1:$K$1000,ROW(A726))),"")</f>
        <v/>
      </c>
    </row>
    <row r="727" customFormat="false" ht="22.5" hidden="false" customHeight="true" outlineLevel="0" collapsed="false">
      <c r="K727" s="639" t="str">
        <f aca="false">IF(A727="","",ROW())</f>
        <v/>
      </c>
      <c r="L727" s="639" t="str">
        <f aca="false">IFERROR(INDEX($A$1:$A$1000,SMALL($K$1:$K$1000,ROW(A727))),"")</f>
        <v/>
      </c>
    </row>
    <row r="728" customFormat="false" ht="22.5" hidden="false" customHeight="true" outlineLevel="0" collapsed="false">
      <c r="K728" s="639" t="str">
        <f aca="false">IF(A728="","",ROW())</f>
        <v/>
      </c>
      <c r="L728" s="639" t="str">
        <f aca="false">IFERROR(INDEX($A$1:$A$1000,SMALL($K$1:$K$1000,ROW(A728))),"")</f>
        <v/>
      </c>
    </row>
    <row r="729" customFormat="false" ht="22.5" hidden="false" customHeight="true" outlineLevel="0" collapsed="false">
      <c r="K729" s="639" t="str">
        <f aca="false">IF(A729="","",ROW())</f>
        <v/>
      </c>
      <c r="L729" s="639" t="str">
        <f aca="false">IFERROR(INDEX($A$1:$A$1000,SMALL($K$1:$K$1000,ROW(A729))),"")</f>
        <v/>
      </c>
    </row>
    <row r="730" customFormat="false" ht="22.5" hidden="false" customHeight="true" outlineLevel="0" collapsed="false">
      <c r="K730" s="639" t="str">
        <f aca="false">IF(A730="","",ROW())</f>
        <v/>
      </c>
      <c r="L730" s="639" t="str">
        <f aca="false">IFERROR(INDEX($A$1:$A$1000,SMALL($K$1:$K$1000,ROW(A730))),"")</f>
        <v/>
      </c>
    </row>
    <row r="731" customFormat="false" ht="22.5" hidden="false" customHeight="true" outlineLevel="0" collapsed="false">
      <c r="K731" s="639" t="str">
        <f aca="false">IF(A731="","",ROW())</f>
        <v/>
      </c>
      <c r="L731" s="639" t="str">
        <f aca="false">IFERROR(INDEX($A$1:$A$1000,SMALL($K$1:$K$1000,ROW(A731))),"")</f>
        <v/>
      </c>
    </row>
    <row r="732" customFormat="false" ht="22.5" hidden="false" customHeight="true" outlineLevel="0" collapsed="false">
      <c r="K732" s="639" t="str">
        <f aca="false">IF(A732="","",ROW())</f>
        <v/>
      </c>
      <c r="L732" s="639" t="str">
        <f aca="false">IFERROR(INDEX($A$1:$A$1000,SMALL($K$1:$K$1000,ROW(A732))),"")</f>
        <v/>
      </c>
    </row>
    <row r="733" customFormat="false" ht="22.5" hidden="false" customHeight="true" outlineLevel="0" collapsed="false">
      <c r="K733" s="639" t="str">
        <f aca="false">IF(A733="","",ROW())</f>
        <v/>
      </c>
      <c r="L733" s="639" t="str">
        <f aca="false">IFERROR(INDEX($A$1:$A$1000,SMALL($K$1:$K$1000,ROW(A733))),"")</f>
        <v/>
      </c>
    </row>
    <row r="734" customFormat="false" ht="22.5" hidden="false" customHeight="true" outlineLevel="0" collapsed="false">
      <c r="K734" s="639" t="str">
        <f aca="false">IF(A734="","",ROW())</f>
        <v/>
      </c>
      <c r="L734" s="639" t="str">
        <f aca="false">IFERROR(INDEX($A$1:$A$1000,SMALL($K$1:$K$1000,ROW(A734))),"")</f>
        <v/>
      </c>
    </row>
    <row r="735" customFormat="false" ht="22.5" hidden="false" customHeight="true" outlineLevel="0" collapsed="false">
      <c r="K735" s="639" t="str">
        <f aca="false">IF(A735="","",ROW())</f>
        <v/>
      </c>
      <c r="L735" s="639" t="str">
        <f aca="false">IFERROR(INDEX($A$1:$A$1000,SMALL($K$1:$K$1000,ROW(A735))),"")</f>
        <v/>
      </c>
    </row>
    <row r="736" customFormat="false" ht="22.5" hidden="false" customHeight="true" outlineLevel="0" collapsed="false">
      <c r="K736" s="639" t="str">
        <f aca="false">IF(A736="","",ROW())</f>
        <v/>
      </c>
      <c r="L736" s="639" t="str">
        <f aca="false">IFERROR(INDEX($A$1:$A$1000,SMALL($K$1:$K$1000,ROW(A736))),"")</f>
        <v/>
      </c>
    </row>
    <row r="737" customFormat="false" ht="22.5" hidden="false" customHeight="true" outlineLevel="0" collapsed="false">
      <c r="K737" s="639" t="str">
        <f aca="false">IF(A737="","",ROW())</f>
        <v/>
      </c>
      <c r="L737" s="639" t="str">
        <f aca="false">IFERROR(INDEX($A$1:$A$1000,SMALL($K$1:$K$1000,ROW(A737))),"")</f>
        <v/>
      </c>
    </row>
    <row r="738" customFormat="false" ht="22.5" hidden="false" customHeight="true" outlineLevel="0" collapsed="false">
      <c r="K738" s="639" t="str">
        <f aca="false">IF(A738="","",ROW())</f>
        <v/>
      </c>
      <c r="L738" s="639" t="str">
        <f aca="false">IFERROR(INDEX($A$1:$A$1000,SMALL($K$1:$K$1000,ROW(A738))),"")</f>
        <v/>
      </c>
    </row>
    <row r="739" customFormat="false" ht="22.5" hidden="false" customHeight="true" outlineLevel="0" collapsed="false">
      <c r="K739" s="639" t="str">
        <f aca="false">IF(A739="","",ROW())</f>
        <v/>
      </c>
      <c r="L739" s="639" t="str">
        <f aca="false">IFERROR(INDEX($A$1:$A$1000,SMALL($K$1:$K$1000,ROW(A739))),"")</f>
        <v/>
      </c>
    </row>
    <row r="740" customFormat="false" ht="22.5" hidden="false" customHeight="true" outlineLevel="0" collapsed="false">
      <c r="K740" s="639" t="str">
        <f aca="false">IF(A740="","",ROW())</f>
        <v/>
      </c>
      <c r="L740" s="639" t="str">
        <f aca="false">IFERROR(INDEX($A$1:$A$1000,SMALL($K$1:$K$1000,ROW(A740))),"")</f>
        <v/>
      </c>
    </row>
    <row r="741" customFormat="false" ht="22.5" hidden="false" customHeight="true" outlineLevel="0" collapsed="false">
      <c r="K741" s="639" t="str">
        <f aca="false">IF(A741="","",ROW())</f>
        <v/>
      </c>
      <c r="L741" s="639" t="str">
        <f aca="false">IFERROR(INDEX($A$1:$A$1000,SMALL($K$1:$K$1000,ROW(A741))),"")</f>
        <v/>
      </c>
    </row>
    <row r="742" customFormat="false" ht="22.5" hidden="false" customHeight="true" outlineLevel="0" collapsed="false">
      <c r="K742" s="639" t="str">
        <f aca="false">IF(A742="","",ROW())</f>
        <v/>
      </c>
      <c r="L742" s="639" t="str">
        <f aca="false">IFERROR(INDEX($A$1:$A$1000,SMALL($K$1:$K$1000,ROW(A742))),"")</f>
        <v/>
      </c>
    </row>
    <row r="743" customFormat="false" ht="22.5" hidden="false" customHeight="true" outlineLevel="0" collapsed="false">
      <c r="K743" s="639" t="str">
        <f aca="false">IF(A743="","",ROW())</f>
        <v/>
      </c>
      <c r="L743" s="639" t="str">
        <f aca="false">IFERROR(INDEX($A$1:$A$1000,SMALL($K$1:$K$1000,ROW(A743))),"")</f>
        <v/>
      </c>
    </row>
    <row r="744" customFormat="false" ht="22.5" hidden="false" customHeight="true" outlineLevel="0" collapsed="false">
      <c r="K744" s="639" t="str">
        <f aca="false">IF(A744="","",ROW())</f>
        <v/>
      </c>
      <c r="L744" s="639" t="str">
        <f aca="false">IFERROR(INDEX($A$1:$A$1000,SMALL($K$1:$K$1000,ROW(A744))),"")</f>
        <v/>
      </c>
    </row>
    <row r="745" customFormat="false" ht="22.5" hidden="false" customHeight="true" outlineLevel="0" collapsed="false">
      <c r="K745" s="639" t="str">
        <f aca="false">IF(A745="","",ROW())</f>
        <v/>
      </c>
      <c r="L745" s="639" t="str">
        <f aca="false">IFERROR(INDEX($A$1:$A$1000,SMALL($K$1:$K$1000,ROW(A745))),"")</f>
        <v/>
      </c>
    </row>
    <row r="746" customFormat="false" ht="22.5" hidden="false" customHeight="true" outlineLevel="0" collapsed="false">
      <c r="K746" s="639" t="str">
        <f aca="false">IF(A746="","",ROW())</f>
        <v/>
      </c>
      <c r="L746" s="639" t="str">
        <f aca="false">IFERROR(INDEX($A$1:$A$1000,SMALL($K$1:$K$1000,ROW(A746))),"")</f>
        <v/>
      </c>
    </row>
    <row r="747" customFormat="false" ht="22.5" hidden="false" customHeight="true" outlineLevel="0" collapsed="false">
      <c r="K747" s="639" t="str">
        <f aca="false">IF(A747="","",ROW())</f>
        <v/>
      </c>
      <c r="L747" s="639" t="str">
        <f aca="false">IFERROR(INDEX($A$1:$A$1000,SMALL($K$1:$K$1000,ROW(A747))),"")</f>
        <v/>
      </c>
    </row>
    <row r="748" customFormat="false" ht="22.5" hidden="false" customHeight="true" outlineLevel="0" collapsed="false">
      <c r="K748" s="639" t="str">
        <f aca="false">IF(A748="","",ROW())</f>
        <v/>
      </c>
      <c r="L748" s="639" t="str">
        <f aca="false">IFERROR(INDEX($A$1:$A$1000,SMALL($K$1:$K$1000,ROW(A748))),"")</f>
        <v/>
      </c>
    </row>
    <row r="749" customFormat="false" ht="22.5" hidden="false" customHeight="true" outlineLevel="0" collapsed="false">
      <c r="K749" s="639" t="str">
        <f aca="false">IF(A749="","",ROW())</f>
        <v/>
      </c>
      <c r="L749" s="639" t="str">
        <f aca="false">IFERROR(INDEX($A$1:$A$1000,SMALL($K$1:$K$1000,ROW(A749))),"")</f>
        <v/>
      </c>
    </row>
    <row r="750" customFormat="false" ht="22.5" hidden="false" customHeight="true" outlineLevel="0" collapsed="false">
      <c r="K750" s="639" t="str">
        <f aca="false">IF(A750="","",ROW())</f>
        <v/>
      </c>
      <c r="L750" s="639" t="str">
        <f aca="false">IFERROR(INDEX($A$1:$A$1000,SMALL($K$1:$K$1000,ROW(A750))),"")</f>
        <v/>
      </c>
    </row>
    <row r="751" customFormat="false" ht="22.5" hidden="false" customHeight="true" outlineLevel="0" collapsed="false">
      <c r="K751" s="639" t="str">
        <f aca="false">IF(A751="","",ROW())</f>
        <v/>
      </c>
      <c r="L751" s="639" t="str">
        <f aca="false">IFERROR(INDEX($A$1:$A$1000,SMALL($K$1:$K$1000,ROW(A751))),"")</f>
        <v/>
      </c>
    </row>
    <row r="752" customFormat="false" ht="22.5" hidden="false" customHeight="true" outlineLevel="0" collapsed="false">
      <c r="K752" s="639" t="str">
        <f aca="false">IF(A752="","",ROW())</f>
        <v/>
      </c>
      <c r="L752" s="639" t="str">
        <f aca="false">IFERROR(INDEX($A$1:$A$1000,SMALL($K$1:$K$1000,ROW(A752))),"")</f>
        <v/>
      </c>
    </row>
    <row r="753" customFormat="false" ht="22.5" hidden="false" customHeight="true" outlineLevel="0" collapsed="false">
      <c r="K753" s="639" t="str">
        <f aca="false">IF(A753="","",ROW())</f>
        <v/>
      </c>
      <c r="L753" s="639" t="str">
        <f aca="false">IFERROR(INDEX($A$1:$A$1000,SMALL($K$1:$K$1000,ROW(A753))),"")</f>
        <v/>
      </c>
    </row>
    <row r="754" customFormat="false" ht="22.5" hidden="false" customHeight="true" outlineLevel="0" collapsed="false">
      <c r="K754" s="639" t="str">
        <f aca="false">IF(A754="","",ROW())</f>
        <v/>
      </c>
      <c r="L754" s="639" t="str">
        <f aca="false">IFERROR(INDEX($A$1:$A$1000,SMALL($K$1:$K$1000,ROW(A754))),"")</f>
        <v/>
      </c>
    </row>
    <row r="755" customFormat="false" ht="22.5" hidden="false" customHeight="true" outlineLevel="0" collapsed="false">
      <c r="K755" s="639" t="str">
        <f aca="false">IF(A755="","",ROW())</f>
        <v/>
      </c>
      <c r="L755" s="639" t="str">
        <f aca="false">IFERROR(INDEX($A$1:$A$1000,SMALL($K$1:$K$1000,ROW(A755))),"")</f>
        <v/>
      </c>
    </row>
    <row r="756" customFormat="false" ht="22.5" hidden="false" customHeight="true" outlineLevel="0" collapsed="false">
      <c r="K756" s="639" t="str">
        <f aca="false">IF(A756="","",ROW())</f>
        <v/>
      </c>
      <c r="L756" s="639" t="str">
        <f aca="false">IFERROR(INDEX($A$1:$A$1000,SMALL($K$1:$K$1000,ROW(A756))),"")</f>
        <v/>
      </c>
    </row>
    <row r="757" customFormat="false" ht="22.5" hidden="false" customHeight="true" outlineLevel="0" collapsed="false">
      <c r="K757" s="639" t="str">
        <f aca="false">IF(A757="","",ROW())</f>
        <v/>
      </c>
      <c r="L757" s="639" t="str">
        <f aca="false">IFERROR(INDEX($A$1:$A$1000,SMALL($K$1:$K$1000,ROW(A757))),"")</f>
        <v/>
      </c>
    </row>
    <row r="758" customFormat="false" ht="22.5" hidden="false" customHeight="true" outlineLevel="0" collapsed="false">
      <c r="K758" s="639" t="str">
        <f aca="false">IF(A758="","",ROW())</f>
        <v/>
      </c>
      <c r="L758" s="639" t="str">
        <f aca="false">IFERROR(INDEX($A$1:$A$1000,SMALL($K$1:$K$1000,ROW(A758))),"")</f>
        <v/>
      </c>
    </row>
    <row r="759" customFormat="false" ht="22.5" hidden="false" customHeight="true" outlineLevel="0" collapsed="false">
      <c r="K759" s="639" t="str">
        <f aca="false">IF(A759="","",ROW())</f>
        <v/>
      </c>
      <c r="L759" s="639" t="str">
        <f aca="false">IFERROR(INDEX($A$1:$A$1000,SMALL($K$1:$K$1000,ROW(A759))),"")</f>
        <v/>
      </c>
    </row>
    <row r="760" customFormat="false" ht="22.5" hidden="false" customHeight="true" outlineLevel="0" collapsed="false">
      <c r="K760" s="639" t="str">
        <f aca="false">IF(A760="","",ROW())</f>
        <v/>
      </c>
      <c r="L760" s="639" t="str">
        <f aca="false">IFERROR(INDEX($A$1:$A$1000,SMALL($K$1:$K$1000,ROW(A760))),"")</f>
        <v/>
      </c>
    </row>
    <row r="761" customFormat="false" ht="22.5" hidden="false" customHeight="true" outlineLevel="0" collapsed="false">
      <c r="K761" s="639" t="str">
        <f aca="false">IF(A761="","",ROW())</f>
        <v/>
      </c>
      <c r="L761" s="639" t="str">
        <f aca="false">IFERROR(INDEX($A$1:$A$1000,SMALL($K$1:$K$1000,ROW(A761))),"")</f>
        <v/>
      </c>
    </row>
    <row r="762" customFormat="false" ht="22.5" hidden="false" customHeight="true" outlineLevel="0" collapsed="false">
      <c r="K762" s="639" t="str">
        <f aca="false">IF(A762="","",ROW())</f>
        <v/>
      </c>
      <c r="L762" s="639" t="str">
        <f aca="false">IFERROR(INDEX($A$1:$A$1000,SMALL($K$1:$K$1000,ROW(A762))),"")</f>
        <v/>
      </c>
    </row>
    <row r="763" customFormat="false" ht="22.5" hidden="false" customHeight="true" outlineLevel="0" collapsed="false">
      <c r="K763" s="639" t="str">
        <f aca="false">IF(A763="","",ROW())</f>
        <v/>
      </c>
      <c r="L763" s="639" t="str">
        <f aca="false">IFERROR(INDEX($A$1:$A$1000,SMALL($K$1:$K$1000,ROW(A763))),"")</f>
        <v/>
      </c>
    </row>
    <row r="764" customFormat="false" ht="22.5" hidden="false" customHeight="true" outlineLevel="0" collapsed="false">
      <c r="K764" s="639" t="str">
        <f aca="false">IF(A764="","",ROW())</f>
        <v/>
      </c>
      <c r="L764" s="639" t="str">
        <f aca="false">IFERROR(INDEX($A$1:$A$1000,SMALL($K$1:$K$1000,ROW(A764))),"")</f>
        <v/>
      </c>
    </row>
    <row r="765" customFormat="false" ht="22.5" hidden="false" customHeight="true" outlineLevel="0" collapsed="false">
      <c r="K765" s="639" t="str">
        <f aca="false">IF(A765="","",ROW())</f>
        <v/>
      </c>
      <c r="L765" s="639" t="str">
        <f aca="false">IFERROR(INDEX($A$1:$A$1000,SMALL($K$1:$K$1000,ROW(A765))),"")</f>
        <v/>
      </c>
    </row>
    <row r="766" customFormat="false" ht="22.5" hidden="false" customHeight="true" outlineLevel="0" collapsed="false">
      <c r="K766" s="639" t="str">
        <f aca="false">IF(A766="","",ROW())</f>
        <v/>
      </c>
      <c r="L766" s="639" t="str">
        <f aca="false">IFERROR(INDEX($A$1:$A$1000,SMALL($K$1:$K$1000,ROW(A766))),"")</f>
        <v/>
      </c>
    </row>
    <row r="767" customFormat="false" ht="22.5" hidden="false" customHeight="true" outlineLevel="0" collapsed="false">
      <c r="K767" s="639" t="str">
        <f aca="false">IF(A767="","",ROW())</f>
        <v/>
      </c>
      <c r="L767" s="639" t="str">
        <f aca="false">IFERROR(INDEX($A$1:$A$1000,SMALL($K$1:$K$1000,ROW(A767))),"")</f>
        <v/>
      </c>
    </row>
    <row r="768" customFormat="false" ht="22.5" hidden="false" customHeight="true" outlineLevel="0" collapsed="false">
      <c r="K768" s="639" t="str">
        <f aca="false">IF(A768="","",ROW())</f>
        <v/>
      </c>
      <c r="L768" s="639" t="str">
        <f aca="false">IFERROR(INDEX($A$1:$A$1000,SMALL($K$1:$K$1000,ROW(A768))),"")</f>
        <v/>
      </c>
    </row>
    <row r="769" customFormat="false" ht="22.5" hidden="false" customHeight="true" outlineLevel="0" collapsed="false">
      <c r="K769" s="639" t="str">
        <f aca="false">IF(A769="","",ROW())</f>
        <v/>
      </c>
      <c r="L769" s="639" t="str">
        <f aca="false">IFERROR(INDEX($A$1:$A$1000,SMALL($K$1:$K$1000,ROW(A769))),"")</f>
        <v/>
      </c>
    </row>
    <row r="770" customFormat="false" ht="22.5" hidden="false" customHeight="true" outlineLevel="0" collapsed="false">
      <c r="K770" s="639" t="str">
        <f aca="false">IF(A770="","",ROW())</f>
        <v/>
      </c>
      <c r="L770" s="639" t="str">
        <f aca="false">IFERROR(INDEX($A$1:$A$1000,SMALL($K$1:$K$1000,ROW(A770))),"")</f>
        <v/>
      </c>
    </row>
    <row r="771" customFormat="false" ht="22.5" hidden="false" customHeight="true" outlineLevel="0" collapsed="false">
      <c r="K771" s="639" t="str">
        <f aca="false">IF(A771="","",ROW())</f>
        <v/>
      </c>
      <c r="L771" s="639" t="str">
        <f aca="false">IFERROR(INDEX($A$1:$A$1000,SMALL($K$1:$K$1000,ROW(A771))),"")</f>
        <v/>
      </c>
    </row>
    <row r="772" customFormat="false" ht="22.5" hidden="false" customHeight="true" outlineLevel="0" collapsed="false">
      <c r="K772" s="639" t="str">
        <f aca="false">IF(A772="","",ROW())</f>
        <v/>
      </c>
      <c r="L772" s="639" t="str">
        <f aca="false">IFERROR(INDEX($A$1:$A$1000,SMALL($K$1:$K$1000,ROW(A772))),"")</f>
        <v/>
      </c>
    </row>
    <row r="773" customFormat="false" ht="22.5" hidden="false" customHeight="true" outlineLevel="0" collapsed="false">
      <c r="K773" s="639" t="str">
        <f aca="false">IF(A773="","",ROW())</f>
        <v/>
      </c>
      <c r="L773" s="639" t="str">
        <f aca="false">IFERROR(INDEX($A$1:$A$1000,SMALL($K$1:$K$1000,ROW(A773))),"")</f>
        <v/>
      </c>
    </row>
    <row r="774" customFormat="false" ht="22.5" hidden="false" customHeight="true" outlineLevel="0" collapsed="false">
      <c r="K774" s="639" t="str">
        <f aca="false">IF(A774="","",ROW())</f>
        <v/>
      </c>
      <c r="L774" s="639" t="str">
        <f aca="false">IFERROR(INDEX($A$1:$A$1000,SMALL($K$1:$K$1000,ROW(A774))),"")</f>
        <v/>
      </c>
    </row>
    <row r="775" customFormat="false" ht="22.5" hidden="false" customHeight="true" outlineLevel="0" collapsed="false">
      <c r="K775" s="639" t="str">
        <f aca="false">IF(A775="","",ROW())</f>
        <v/>
      </c>
      <c r="L775" s="639" t="str">
        <f aca="false">IFERROR(INDEX($A$1:$A$1000,SMALL($K$1:$K$1000,ROW(A775))),"")</f>
        <v/>
      </c>
    </row>
    <row r="776" customFormat="false" ht="22.5" hidden="false" customHeight="true" outlineLevel="0" collapsed="false">
      <c r="K776" s="639" t="str">
        <f aca="false">IF(A776="","",ROW())</f>
        <v/>
      </c>
      <c r="L776" s="639" t="str">
        <f aca="false">IFERROR(INDEX($A$1:$A$1000,SMALL($K$1:$K$1000,ROW(A776))),"")</f>
        <v/>
      </c>
    </row>
    <row r="777" customFormat="false" ht="22.5" hidden="false" customHeight="true" outlineLevel="0" collapsed="false">
      <c r="K777" s="639" t="str">
        <f aca="false">IF(A777="","",ROW())</f>
        <v/>
      </c>
      <c r="L777" s="639" t="str">
        <f aca="false">IFERROR(INDEX($A$1:$A$1000,SMALL($K$1:$K$1000,ROW(A777))),"")</f>
        <v/>
      </c>
    </row>
    <row r="778" customFormat="false" ht="22.5" hidden="false" customHeight="true" outlineLevel="0" collapsed="false">
      <c r="K778" s="639" t="str">
        <f aca="false">IF(A778="","",ROW())</f>
        <v/>
      </c>
      <c r="L778" s="639" t="str">
        <f aca="false">IFERROR(INDEX($A$1:$A$1000,SMALL($K$1:$K$1000,ROW(A778))),"")</f>
        <v/>
      </c>
    </row>
    <row r="779" customFormat="false" ht="22.5" hidden="false" customHeight="true" outlineLevel="0" collapsed="false">
      <c r="K779" s="639" t="str">
        <f aca="false">IF(A779="","",ROW())</f>
        <v/>
      </c>
      <c r="L779" s="639" t="str">
        <f aca="false">IFERROR(INDEX($A$1:$A$1000,SMALL($K$1:$K$1000,ROW(A779))),"")</f>
        <v/>
      </c>
    </row>
    <row r="780" customFormat="false" ht="22.5" hidden="false" customHeight="true" outlineLevel="0" collapsed="false">
      <c r="K780" s="639" t="str">
        <f aca="false">IF(A780="","",ROW())</f>
        <v/>
      </c>
      <c r="L780" s="639" t="str">
        <f aca="false">IFERROR(INDEX($A$1:$A$1000,SMALL($K$1:$K$1000,ROW(A780))),"")</f>
        <v/>
      </c>
    </row>
    <row r="781" customFormat="false" ht="22.5" hidden="false" customHeight="true" outlineLevel="0" collapsed="false">
      <c r="K781" s="639" t="str">
        <f aca="false">IF(A781="","",ROW())</f>
        <v/>
      </c>
      <c r="L781" s="639" t="str">
        <f aca="false">IFERROR(INDEX($A$1:$A$1000,SMALL($K$1:$K$1000,ROW(A781))),"")</f>
        <v/>
      </c>
    </row>
    <row r="782" customFormat="false" ht="22.5" hidden="false" customHeight="true" outlineLevel="0" collapsed="false">
      <c r="K782" s="639" t="str">
        <f aca="false">IF(A782="","",ROW())</f>
        <v/>
      </c>
      <c r="L782" s="639" t="str">
        <f aca="false">IFERROR(INDEX($A$1:$A$1000,SMALL($K$1:$K$1000,ROW(A782))),"")</f>
        <v/>
      </c>
    </row>
    <row r="783" customFormat="false" ht="22.5" hidden="false" customHeight="true" outlineLevel="0" collapsed="false">
      <c r="K783" s="639" t="str">
        <f aca="false">IF(A783="","",ROW())</f>
        <v/>
      </c>
      <c r="L783" s="639" t="str">
        <f aca="false">IFERROR(INDEX($A$1:$A$1000,SMALL($K$1:$K$1000,ROW(A783))),"")</f>
        <v/>
      </c>
    </row>
    <row r="784" customFormat="false" ht="22.5" hidden="false" customHeight="true" outlineLevel="0" collapsed="false">
      <c r="K784" s="639" t="str">
        <f aca="false">IF(A784="","",ROW())</f>
        <v/>
      </c>
      <c r="L784" s="639" t="str">
        <f aca="false">IFERROR(INDEX($A$1:$A$1000,SMALL($K$1:$K$1000,ROW(A784))),"")</f>
        <v/>
      </c>
    </row>
    <row r="785" customFormat="false" ht="22.5" hidden="false" customHeight="true" outlineLevel="0" collapsed="false">
      <c r="K785" s="639" t="str">
        <f aca="false">IF(A785="","",ROW())</f>
        <v/>
      </c>
      <c r="L785" s="639" t="str">
        <f aca="false">IFERROR(INDEX($A$1:$A$1000,SMALL($K$1:$K$1000,ROW(A785))),"")</f>
        <v/>
      </c>
    </row>
    <row r="786" customFormat="false" ht="22.5" hidden="false" customHeight="true" outlineLevel="0" collapsed="false">
      <c r="K786" s="639" t="str">
        <f aca="false">IF(A786="","",ROW())</f>
        <v/>
      </c>
      <c r="L786" s="639" t="str">
        <f aca="false">IFERROR(INDEX($A$1:$A$1000,SMALL($K$1:$K$1000,ROW(A786))),"")</f>
        <v/>
      </c>
    </row>
    <row r="787" customFormat="false" ht="22.5" hidden="false" customHeight="true" outlineLevel="0" collapsed="false">
      <c r="K787" s="639" t="str">
        <f aca="false">IF(A787="","",ROW())</f>
        <v/>
      </c>
      <c r="L787" s="639" t="str">
        <f aca="false">IFERROR(INDEX($A$1:$A$1000,SMALL($K$1:$K$1000,ROW(A787))),"")</f>
        <v/>
      </c>
    </row>
    <row r="788" customFormat="false" ht="22.5" hidden="false" customHeight="true" outlineLevel="0" collapsed="false">
      <c r="K788" s="639" t="str">
        <f aca="false">IF(A788="","",ROW())</f>
        <v/>
      </c>
      <c r="L788" s="639" t="str">
        <f aca="false">IFERROR(INDEX($A$1:$A$1000,SMALL($K$1:$K$1000,ROW(A788))),"")</f>
        <v/>
      </c>
    </row>
    <row r="789" customFormat="false" ht="22.5" hidden="false" customHeight="true" outlineLevel="0" collapsed="false">
      <c r="K789" s="639" t="str">
        <f aca="false">IF(A789="","",ROW())</f>
        <v/>
      </c>
      <c r="L789" s="639" t="str">
        <f aca="false">IFERROR(INDEX($A$1:$A$1000,SMALL($K$1:$K$1000,ROW(A789))),"")</f>
        <v/>
      </c>
    </row>
    <row r="790" customFormat="false" ht="22.5" hidden="false" customHeight="true" outlineLevel="0" collapsed="false">
      <c r="K790" s="639" t="str">
        <f aca="false">IF(A790="","",ROW())</f>
        <v/>
      </c>
      <c r="L790" s="639" t="str">
        <f aca="false">IFERROR(INDEX($A$1:$A$1000,SMALL($K$1:$K$1000,ROW(A790))),"")</f>
        <v/>
      </c>
    </row>
    <row r="791" customFormat="false" ht="22.5" hidden="false" customHeight="true" outlineLevel="0" collapsed="false">
      <c r="K791" s="639" t="str">
        <f aca="false">IF(A791="","",ROW())</f>
        <v/>
      </c>
      <c r="L791" s="639" t="str">
        <f aca="false">IFERROR(INDEX($A$1:$A$1000,SMALL($K$1:$K$1000,ROW(A791))),"")</f>
        <v/>
      </c>
    </row>
    <row r="792" customFormat="false" ht="22.5" hidden="false" customHeight="true" outlineLevel="0" collapsed="false">
      <c r="K792" s="639" t="str">
        <f aca="false">IF(A792="","",ROW())</f>
        <v/>
      </c>
      <c r="L792" s="639" t="str">
        <f aca="false">IFERROR(INDEX($A$1:$A$1000,SMALL($K$1:$K$1000,ROW(A792))),"")</f>
        <v/>
      </c>
    </row>
    <row r="793" customFormat="false" ht="22.5" hidden="false" customHeight="true" outlineLevel="0" collapsed="false">
      <c r="K793" s="639" t="str">
        <f aca="false">IF(A793="","",ROW())</f>
        <v/>
      </c>
      <c r="L793" s="639" t="str">
        <f aca="false">IFERROR(INDEX($A$1:$A$1000,SMALL($K$1:$K$1000,ROW(A793))),"")</f>
        <v/>
      </c>
    </row>
    <row r="794" customFormat="false" ht="22.5" hidden="false" customHeight="true" outlineLevel="0" collapsed="false">
      <c r="K794" s="639" t="str">
        <f aca="false">IF(A794="","",ROW())</f>
        <v/>
      </c>
      <c r="L794" s="639" t="str">
        <f aca="false">IFERROR(INDEX($A$1:$A$1000,SMALL($K$1:$K$1000,ROW(A794))),"")</f>
        <v/>
      </c>
    </row>
    <row r="795" customFormat="false" ht="22.5" hidden="false" customHeight="true" outlineLevel="0" collapsed="false">
      <c r="K795" s="639" t="str">
        <f aca="false">IF(A795="","",ROW())</f>
        <v/>
      </c>
      <c r="L795" s="639" t="str">
        <f aca="false">IFERROR(INDEX($A$1:$A$1000,SMALL($K$1:$K$1000,ROW(A795))),"")</f>
        <v/>
      </c>
    </row>
    <row r="796" customFormat="false" ht="22.5" hidden="false" customHeight="true" outlineLevel="0" collapsed="false">
      <c r="K796" s="639" t="str">
        <f aca="false">IF(A796="","",ROW())</f>
        <v/>
      </c>
      <c r="L796" s="639" t="str">
        <f aca="false">IFERROR(INDEX($A$1:$A$1000,SMALL($K$1:$K$1000,ROW(A796))),"")</f>
        <v/>
      </c>
    </row>
    <row r="797" customFormat="false" ht="22.5" hidden="false" customHeight="true" outlineLevel="0" collapsed="false">
      <c r="K797" s="639" t="str">
        <f aca="false">IF(A797="","",ROW())</f>
        <v/>
      </c>
      <c r="L797" s="639" t="str">
        <f aca="false">IFERROR(INDEX($A$1:$A$1000,SMALL($K$1:$K$1000,ROW(A797))),"")</f>
        <v/>
      </c>
    </row>
    <row r="798" customFormat="false" ht="22.5" hidden="false" customHeight="true" outlineLevel="0" collapsed="false">
      <c r="K798" s="639" t="str">
        <f aca="false">IF(A798="","",ROW())</f>
        <v/>
      </c>
      <c r="L798" s="639" t="str">
        <f aca="false">IFERROR(INDEX($A$1:$A$1000,SMALL($K$1:$K$1000,ROW(A798))),"")</f>
        <v/>
      </c>
    </row>
    <row r="799" customFormat="false" ht="22.5" hidden="false" customHeight="true" outlineLevel="0" collapsed="false">
      <c r="K799" s="639" t="str">
        <f aca="false">IF(A799="","",ROW())</f>
        <v/>
      </c>
      <c r="L799" s="639" t="str">
        <f aca="false">IFERROR(INDEX($A$1:$A$1000,SMALL($K$1:$K$1000,ROW(A799))),"")</f>
        <v/>
      </c>
    </row>
    <row r="800" customFormat="false" ht="22.5" hidden="false" customHeight="true" outlineLevel="0" collapsed="false">
      <c r="K800" s="639" t="str">
        <f aca="false">IF(A800="","",ROW())</f>
        <v/>
      </c>
      <c r="L800" s="639" t="str">
        <f aca="false">IFERROR(INDEX($A$1:$A$1000,SMALL($K$1:$K$1000,ROW(A800))),"")</f>
        <v/>
      </c>
    </row>
    <row r="801" customFormat="false" ht="22.5" hidden="false" customHeight="true" outlineLevel="0" collapsed="false">
      <c r="K801" s="639" t="str">
        <f aca="false">IF(A801="","",ROW())</f>
        <v/>
      </c>
      <c r="L801" s="639" t="str">
        <f aca="false">IFERROR(INDEX($A$1:$A$1000,SMALL($K$1:$K$1000,ROW(A801))),"")</f>
        <v/>
      </c>
    </row>
    <row r="802" customFormat="false" ht="22.5" hidden="false" customHeight="true" outlineLevel="0" collapsed="false">
      <c r="K802" s="639" t="str">
        <f aca="false">IF(A802="","",ROW())</f>
        <v/>
      </c>
      <c r="L802" s="639" t="str">
        <f aca="false">IFERROR(INDEX($A$1:$A$1000,SMALL($K$1:$K$1000,ROW(A802))),"")</f>
        <v/>
      </c>
    </row>
    <row r="803" customFormat="false" ht="22.5" hidden="false" customHeight="true" outlineLevel="0" collapsed="false">
      <c r="K803" s="639" t="str">
        <f aca="false">IF(A803="","",ROW())</f>
        <v/>
      </c>
      <c r="L803" s="639" t="str">
        <f aca="false">IFERROR(INDEX($A$1:$A$1000,SMALL($K$1:$K$1000,ROW(A803))),"")</f>
        <v/>
      </c>
    </row>
    <row r="804" customFormat="false" ht="22.5" hidden="false" customHeight="true" outlineLevel="0" collapsed="false">
      <c r="K804" s="639" t="str">
        <f aca="false">IF(A804="","",ROW())</f>
        <v/>
      </c>
      <c r="L804" s="639" t="str">
        <f aca="false">IFERROR(INDEX($A$1:$A$1000,SMALL($K$1:$K$1000,ROW(A804))),"")</f>
        <v/>
      </c>
    </row>
    <row r="805" customFormat="false" ht="22.5" hidden="false" customHeight="true" outlineLevel="0" collapsed="false">
      <c r="K805" s="639" t="str">
        <f aca="false">IF(A805="","",ROW())</f>
        <v/>
      </c>
      <c r="L805" s="639" t="str">
        <f aca="false">IFERROR(INDEX($A$1:$A$1000,SMALL($K$1:$K$1000,ROW(A805))),"")</f>
        <v/>
      </c>
    </row>
    <row r="806" customFormat="false" ht="22.5" hidden="false" customHeight="true" outlineLevel="0" collapsed="false">
      <c r="K806" s="639" t="str">
        <f aca="false">IF(A806="","",ROW())</f>
        <v/>
      </c>
      <c r="L806" s="639" t="str">
        <f aca="false">IFERROR(INDEX($A$1:$A$1000,SMALL($K$1:$K$1000,ROW(A806))),"")</f>
        <v/>
      </c>
    </row>
    <row r="807" customFormat="false" ht="22.5" hidden="false" customHeight="true" outlineLevel="0" collapsed="false">
      <c r="K807" s="639" t="str">
        <f aca="false">IF(A807="","",ROW())</f>
        <v/>
      </c>
      <c r="L807" s="639" t="str">
        <f aca="false">IFERROR(INDEX($A$1:$A$1000,SMALL($K$1:$K$1000,ROW(A807))),"")</f>
        <v/>
      </c>
    </row>
    <row r="808" customFormat="false" ht="22.5" hidden="false" customHeight="true" outlineLevel="0" collapsed="false">
      <c r="K808" s="639" t="str">
        <f aca="false">IF(A808="","",ROW())</f>
        <v/>
      </c>
      <c r="L808" s="639" t="str">
        <f aca="false">IFERROR(INDEX($A$1:$A$1000,SMALL($K$1:$K$1000,ROW(A808))),"")</f>
        <v/>
      </c>
    </row>
    <row r="809" customFormat="false" ht="22.5" hidden="false" customHeight="true" outlineLevel="0" collapsed="false">
      <c r="K809" s="639" t="str">
        <f aca="false">IF(A809="","",ROW())</f>
        <v/>
      </c>
      <c r="L809" s="639" t="str">
        <f aca="false">IFERROR(INDEX($A$1:$A$1000,SMALL($K$1:$K$1000,ROW(A809))),"")</f>
        <v/>
      </c>
    </row>
    <row r="810" customFormat="false" ht="22.5" hidden="false" customHeight="true" outlineLevel="0" collapsed="false">
      <c r="K810" s="639" t="str">
        <f aca="false">IF(A810="","",ROW())</f>
        <v/>
      </c>
      <c r="L810" s="639" t="str">
        <f aca="false">IFERROR(INDEX($A$1:$A$1000,SMALL($K$1:$K$1000,ROW(A810))),"")</f>
        <v/>
      </c>
    </row>
    <row r="811" customFormat="false" ht="22.5" hidden="false" customHeight="true" outlineLevel="0" collapsed="false">
      <c r="K811" s="639" t="str">
        <f aca="false">IF(A811="","",ROW())</f>
        <v/>
      </c>
      <c r="L811" s="639" t="str">
        <f aca="false">IFERROR(INDEX($A$1:$A$1000,SMALL($K$1:$K$1000,ROW(A811))),"")</f>
        <v/>
      </c>
    </row>
    <row r="812" customFormat="false" ht="22.5" hidden="false" customHeight="true" outlineLevel="0" collapsed="false">
      <c r="K812" s="639" t="str">
        <f aca="false">IF(A812="","",ROW())</f>
        <v/>
      </c>
      <c r="L812" s="639" t="str">
        <f aca="false">IFERROR(INDEX($A$1:$A$1000,SMALL($K$1:$K$1000,ROW(A812))),"")</f>
        <v/>
      </c>
    </row>
    <row r="813" customFormat="false" ht="22.5" hidden="false" customHeight="true" outlineLevel="0" collapsed="false">
      <c r="K813" s="639" t="str">
        <f aca="false">IF(A813="","",ROW())</f>
        <v/>
      </c>
      <c r="L813" s="639" t="str">
        <f aca="false">IFERROR(INDEX($A$1:$A$1000,SMALL($K$1:$K$1000,ROW(A813))),"")</f>
        <v/>
      </c>
    </row>
    <row r="814" customFormat="false" ht="22.5" hidden="false" customHeight="true" outlineLevel="0" collapsed="false">
      <c r="K814" s="639" t="str">
        <f aca="false">IF(A814="","",ROW())</f>
        <v/>
      </c>
      <c r="L814" s="639" t="str">
        <f aca="false">IFERROR(INDEX($A$1:$A$1000,SMALL($K$1:$K$1000,ROW(A814))),"")</f>
        <v/>
      </c>
    </row>
    <row r="815" customFormat="false" ht="22.5" hidden="false" customHeight="true" outlineLevel="0" collapsed="false">
      <c r="K815" s="639" t="str">
        <f aca="false">IF(A815="","",ROW())</f>
        <v/>
      </c>
      <c r="L815" s="639" t="str">
        <f aca="false">IFERROR(INDEX($A$1:$A$1000,SMALL($K$1:$K$1000,ROW(A815))),"")</f>
        <v/>
      </c>
    </row>
    <row r="816" customFormat="false" ht="22.5" hidden="false" customHeight="true" outlineLevel="0" collapsed="false">
      <c r="K816" s="639" t="str">
        <f aca="false">IF(A816="","",ROW())</f>
        <v/>
      </c>
      <c r="L816" s="639" t="str">
        <f aca="false">IFERROR(INDEX($A$1:$A$1000,SMALL($K$1:$K$1000,ROW(A816))),"")</f>
        <v/>
      </c>
    </row>
    <row r="817" customFormat="false" ht="22.5" hidden="false" customHeight="true" outlineLevel="0" collapsed="false">
      <c r="K817" s="639" t="str">
        <f aca="false">IF(A817="","",ROW())</f>
        <v/>
      </c>
      <c r="L817" s="639" t="str">
        <f aca="false">IFERROR(INDEX($A$1:$A$1000,SMALL($K$1:$K$1000,ROW(A817))),"")</f>
        <v/>
      </c>
    </row>
    <row r="818" customFormat="false" ht="22.5" hidden="false" customHeight="true" outlineLevel="0" collapsed="false">
      <c r="K818" s="639" t="str">
        <f aca="false">IF(A818="","",ROW())</f>
        <v/>
      </c>
      <c r="L818" s="639" t="str">
        <f aca="false">IFERROR(INDEX($A$1:$A$1000,SMALL($K$1:$K$1000,ROW(A818))),"")</f>
        <v/>
      </c>
    </row>
    <row r="819" customFormat="false" ht="22.5" hidden="false" customHeight="true" outlineLevel="0" collapsed="false">
      <c r="K819" s="639" t="str">
        <f aca="false">IF(A819="","",ROW())</f>
        <v/>
      </c>
      <c r="L819" s="639" t="str">
        <f aca="false">IFERROR(INDEX($A$1:$A$1000,SMALL($K$1:$K$1000,ROW(A819))),"")</f>
        <v/>
      </c>
    </row>
    <row r="820" customFormat="false" ht="22.5" hidden="false" customHeight="true" outlineLevel="0" collapsed="false">
      <c r="K820" s="639" t="str">
        <f aca="false">IF(A820="","",ROW())</f>
        <v/>
      </c>
      <c r="L820" s="639" t="str">
        <f aca="false">IFERROR(INDEX($A$1:$A$1000,SMALL($K$1:$K$1000,ROW(A820))),"")</f>
        <v/>
      </c>
    </row>
    <row r="821" customFormat="false" ht="22.5" hidden="false" customHeight="true" outlineLevel="0" collapsed="false">
      <c r="K821" s="639" t="str">
        <f aca="false">IF(A821="","",ROW())</f>
        <v/>
      </c>
      <c r="L821" s="639" t="str">
        <f aca="false">IFERROR(INDEX($A$1:$A$1000,SMALL($K$1:$K$1000,ROW(A821))),"")</f>
        <v/>
      </c>
    </row>
    <row r="822" customFormat="false" ht="22.5" hidden="false" customHeight="true" outlineLevel="0" collapsed="false">
      <c r="K822" s="639" t="str">
        <f aca="false">IF(A822="","",ROW())</f>
        <v/>
      </c>
      <c r="L822" s="639" t="str">
        <f aca="false">IFERROR(INDEX($A$1:$A$1000,SMALL($K$1:$K$1000,ROW(A822))),"")</f>
        <v/>
      </c>
    </row>
    <row r="823" customFormat="false" ht="22.5" hidden="false" customHeight="true" outlineLevel="0" collapsed="false">
      <c r="K823" s="639" t="str">
        <f aca="false">IF(A823="","",ROW())</f>
        <v/>
      </c>
      <c r="L823" s="639" t="str">
        <f aca="false">IFERROR(INDEX($A$1:$A$1000,SMALL($K$1:$K$1000,ROW(A823))),"")</f>
        <v/>
      </c>
    </row>
    <row r="824" customFormat="false" ht="22.5" hidden="false" customHeight="true" outlineLevel="0" collapsed="false">
      <c r="K824" s="639" t="str">
        <f aca="false">IF(A824="","",ROW())</f>
        <v/>
      </c>
      <c r="L824" s="639" t="str">
        <f aca="false">IFERROR(INDEX($A$1:$A$1000,SMALL($K$1:$K$1000,ROW(A824))),"")</f>
        <v/>
      </c>
    </row>
    <row r="825" customFormat="false" ht="22.5" hidden="false" customHeight="true" outlineLevel="0" collapsed="false">
      <c r="K825" s="639" t="str">
        <f aca="false">IF(A825="","",ROW())</f>
        <v/>
      </c>
      <c r="L825" s="639" t="str">
        <f aca="false">IFERROR(INDEX($A$1:$A$1000,SMALL($K$1:$K$1000,ROW(A825))),"")</f>
        <v/>
      </c>
    </row>
    <row r="826" customFormat="false" ht="22.5" hidden="false" customHeight="true" outlineLevel="0" collapsed="false">
      <c r="K826" s="639" t="str">
        <f aca="false">IF(A826="","",ROW())</f>
        <v/>
      </c>
      <c r="L826" s="639" t="str">
        <f aca="false">IFERROR(INDEX($A$1:$A$1000,SMALL($K$1:$K$1000,ROW(A826))),"")</f>
        <v/>
      </c>
    </row>
    <row r="827" customFormat="false" ht="22.5" hidden="false" customHeight="true" outlineLevel="0" collapsed="false">
      <c r="K827" s="639" t="str">
        <f aca="false">IF(A827="","",ROW())</f>
        <v/>
      </c>
      <c r="L827" s="639" t="str">
        <f aca="false">IFERROR(INDEX($A$1:$A$1000,SMALL($K$1:$K$1000,ROW(A827))),"")</f>
        <v/>
      </c>
    </row>
    <row r="828" customFormat="false" ht="22.5" hidden="false" customHeight="true" outlineLevel="0" collapsed="false">
      <c r="K828" s="639" t="str">
        <f aca="false">IF(A828="","",ROW())</f>
        <v/>
      </c>
      <c r="L828" s="639" t="str">
        <f aca="false">IFERROR(INDEX($A$1:$A$1000,SMALL($K$1:$K$1000,ROW(A828))),"")</f>
        <v/>
      </c>
    </row>
    <row r="829" customFormat="false" ht="22.5" hidden="false" customHeight="true" outlineLevel="0" collapsed="false">
      <c r="K829" s="639" t="str">
        <f aca="false">IF(A829="","",ROW())</f>
        <v/>
      </c>
      <c r="L829" s="639" t="str">
        <f aca="false">IFERROR(INDEX($A$1:$A$1000,SMALL($K$1:$K$1000,ROW(A829))),"")</f>
        <v/>
      </c>
    </row>
    <row r="830" customFormat="false" ht="22.5" hidden="false" customHeight="true" outlineLevel="0" collapsed="false">
      <c r="K830" s="639" t="str">
        <f aca="false">IF(A830="","",ROW())</f>
        <v/>
      </c>
      <c r="L830" s="639" t="str">
        <f aca="false">IFERROR(INDEX($A$1:$A$1000,SMALL($K$1:$K$1000,ROW(A830))),"")</f>
        <v/>
      </c>
    </row>
    <row r="831" customFormat="false" ht="22.5" hidden="false" customHeight="true" outlineLevel="0" collapsed="false">
      <c r="K831" s="639" t="str">
        <f aca="false">IF(A831="","",ROW())</f>
        <v/>
      </c>
      <c r="L831" s="639" t="str">
        <f aca="false">IFERROR(INDEX($A$1:$A$1000,SMALL($K$1:$K$1000,ROW(A831))),"")</f>
        <v/>
      </c>
    </row>
    <row r="832" customFormat="false" ht="22.5" hidden="false" customHeight="true" outlineLevel="0" collapsed="false">
      <c r="K832" s="639" t="str">
        <f aca="false">IF(A832="","",ROW())</f>
        <v/>
      </c>
      <c r="L832" s="639" t="str">
        <f aca="false">IFERROR(INDEX($A$1:$A$1000,SMALL($K$1:$K$1000,ROW(A832))),"")</f>
        <v/>
      </c>
    </row>
    <row r="833" customFormat="false" ht="22.5" hidden="false" customHeight="true" outlineLevel="0" collapsed="false">
      <c r="K833" s="639" t="str">
        <f aca="false">IF(A833="","",ROW())</f>
        <v/>
      </c>
      <c r="L833" s="639" t="str">
        <f aca="false">IFERROR(INDEX($A$1:$A$1000,SMALL($K$1:$K$1000,ROW(A833))),"")</f>
        <v/>
      </c>
    </row>
    <row r="834" customFormat="false" ht="22.5" hidden="false" customHeight="true" outlineLevel="0" collapsed="false">
      <c r="K834" s="639" t="str">
        <f aca="false">IF(A834="","",ROW())</f>
        <v/>
      </c>
      <c r="L834" s="639" t="str">
        <f aca="false">IFERROR(INDEX($A$1:$A$1000,SMALL($K$1:$K$1000,ROW(A834))),"")</f>
        <v/>
      </c>
    </row>
    <row r="835" customFormat="false" ht="22.5" hidden="false" customHeight="true" outlineLevel="0" collapsed="false">
      <c r="K835" s="639" t="str">
        <f aca="false">IF(A835="","",ROW())</f>
        <v/>
      </c>
      <c r="L835" s="639" t="str">
        <f aca="false">IFERROR(INDEX($A$1:$A$1000,SMALL($K$1:$K$1000,ROW(A835))),"")</f>
        <v/>
      </c>
    </row>
    <row r="836" customFormat="false" ht="22.5" hidden="false" customHeight="true" outlineLevel="0" collapsed="false">
      <c r="K836" s="639" t="str">
        <f aca="false">IF(A836="","",ROW())</f>
        <v/>
      </c>
      <c r="L836" s="639" t="str">
        <f aca="false">IFERROR(INDEX($A$1:$A$1000,SMALL($K$1:$K$1000,ROW(A836))),"")</f>
        <v/>
      </c>
    </row>
    <row r="837" customFormat="false" ht="22.5" hidden="false" customHeight="true" outlineLevel="0" collapsed="false">
      <c r="K837" s="639" t="str">
        <f aca="false">IF(A837="","",ROW())</f>
        <v/>
      </c>
      <c r="L837" s="639" t="str">
        <f aca="false">IFERROR(INDEX($A$1:$A$1000,SMALL($K$1:$K$1000,ROW(A837))),"")</f>
        <v/>
      </c>
    </row>
    <row r="838" customFormat="false" ht="22.5" hidden="false" customHeight="true" outlineLevel="0" collapsed="false">
      <c r="K838" s="639" t="str">
        <f aca="false">IF(A838="","",ROW())</f>
        <v/>
      </c>
      <c r="L838" s="639" t="str">
        <f aca="false">IFERROR(INDEX($A$1:$A$1000,SMALL($K$1:$K$1000,ROW(A838))),"")</f>
        <v/>
      </c>
    </row>
    <row r="839" customFormat="false" ht="22.5" hidden="false" customHeight="true" outlineLevel="0" collapsed="false">
      <c r="K839" s="639" t="str">
        <f aca="false">IF(A839="","",ROW())</f>
        <v/>
      </c>
      <c r="L839" s="639" t="str">
        <f aca="false">IFERROR(INDEX($A$1:$A$1000,SMALL($K$1:$K$1000,ROW(A839))),"")</f>
        <v/>
      </c>
    </row>
    <row r="840" customFormat="false" ht="22.5" hidden="false" customHeight="true" outlineLevel="0" collapsed="false">
      <c r="K840" s="639" t="str">
        <f aca="false">IF(A840="","",ROW())</f>
        <v/>
      </c>
      <c r="L840" s="639" t="str">
        <f aca="false">IFERROR(INDEX($A$1:$A$1000,SMALL($K$1:$K$1000,ROW(A840))),"")</f>
        <v/>
      </c>
    </row>
    <row r="841" customFormat="false" ht="22.5" hidden="false" customHeight="true" outlineLevel="0" collapsed="false">
      <c r="K841" s="639" t="str">
        <f aca="false">IF(A841="","",ROW())</f>
        <v/>
      </c>
      <c r="L841" s="639" t="str">
        <f aca="false">IFERROR(INDEX($A$1:$A$1000,SMALL($K$1:$K$1000,ROW(A841))),"")</f>
        <v/>
      </c>
    </row>
    <row r="842" customFormat="false" ht="22.5" hidden="false" customHeight="true" outlineLevel="0" collapsed="false">
      <c r="K842" s="639" t="str">
        <f aca="false">IF(A842="","",ROW())</f>
        <v/>
      </c>
      <c r="L842" s="639" t="str">
        <f aca="false">IFERROR(INDEX($A$1:$A$1000,SMALL($K$1:$K$1000,ROW(A842))),"")</f>
        <v/>
      </c>
    </row>
    <row r="843" customFormat="false" ht="22.5" hidden="false" customHeight="true" outlineLevel="0" collapsed="false">
      <c r="K843" s="639" t="str">
        <f aca="false">IF(A843="","",ROW())</f>
        <v/>
      </c>
      <c r="L843" s="639" t="str">
        <f aca="false">IFERROR(INDEX($A$1:$A$1000,SMALL($K$1:$K$1000,ROW(A843))),"")</f>
        <v/>
      </c>
    </row>
    <row r="844" customFormat="false" ht="22.5" hidden="false" customHeight="true" outlineLevel="0" collapsed="false">
      <c r="K844" s="639" t="str">
        <f aca="false">IF(A844="","",ROW())</f>
        <v/>
      </c>
      <c r="L844" s="639" t="str">
        <f aca="false">IFERROR(INDEX($A$1:$A$1000,SMALL($K$1:$K$1000,ROW(A844))),"")</f>
        <v/>
      </c>
    </row>
    <row r="845" customFormat="false" ht="22.5" hidden="false" customHeight="true" outlineLevel="0" collapsed="false">
      <c r="K845" s="639" t="str">
        <f aca="false">IF(A845="","",ROW())</f>
        <v/>
      </c>
      <c r="L845" s="639" t="str">
        <f aca="false">IFERROR(INDEX($A$1:$A$1000,SMALL($K$1:$K$1000,ROW(A845))),"")</f>
        <v/>
      </c>
    </row>
    <row r="846" customFormat="false" ht="22.5" hidden="false" customHeight="true" outlineLevel="0" collapsed="false">
      <c r="K846" s="639" t="str">
        <f aca="false">IF(A846="","",ROW())</f>
        <v/>
      </c>
      <c r="L846" s="639" t="str">
        <f aca="false">IFERROR(INDEX($A$1:$A$1000,SMALL($K$1:$K$1000,ROW(A846))),"")</f>
        <v/>
      </c>
    </row>
    <row r="847" customFormat="false" ht="22.5" hidden="false" customHeight="true" outlineLevel="0" collapsed="false">
      <c r="K847" s="639" t="str">
        <f aca="false">IF(A847="","",ROW())</f>
        <v/>
      </c>
      <c r="L847" s="639" t="str">
        <f aca="false">IFERROR(INDEX($A$1:$A$1000,SMALL($K$1:$K$1000,ROW(A847))),"")</f>
        <v/>
      </c>
    </row>
    <row r="848" customFormat="false" ht="22.5" hidden="false" customHeight="true" outlineLevel="0" collapsed="false">
      <c r="K848" s="639" t="str">
        <f aca="false">IF(A848="","",ROW())</f>
        <v/>
      </c>
      <c r="L848" s="639" t="str">
        <f aca="false">IFERROR(INDEX($A$1:$A$1000,SMALL($K$1:$K$1000,ROW(A848))),"")</f>
        <v/>
      </c>
    </row>
    <row r="849" customFormat="false" ht="22.5" hidden="false" customHeight="true" outlineLevel="0" collapsed="false">
      <c r="K849" s="639" t="str">
        <f aca="false">IF(A849="","",ROW())</f>
        <v/>
      </c>
      <c r="L849" s="639" t="str">
        <f aca="false">IFERROR(INDEX($A$1:$A$1000,SMALL($K$1:$K$1000,ROW(A849))),"")</f>
        <v/>
      </c>
    </row>
    <row r="850" customFormat="false" ht="22.5" hidden="false" customHeight="true" outlineLevel="0" collapsed="false">
      <c r="K850" s="639" t="str">
        <f aca="false">IF(A850="","",ROW())</f>
        <v/>
      </c>
      <c r="L850" s="639" t="str">
        <f aca="false">IFERROR(INDEX($A$1:$A$1000,SMALL($K$1:$K$1000,ROW(A850))),"")</f>
        <v/>
      </c>
    </row>
    <row r="851" customFormat="false" ht="22.5" hidden="false" customHeight="true" outlineLevel="0" collapsed="false">
      <c r="K851" s="639" t="str">
        <f aca="false">IF(A851="","",ROW())</f>
        <v/>
      </c>
      <c r="L851" s="639" t="str">
        <f aca="false">IFERROR(INDEX($A$1:$A$1000,SMALL($K$1:$K$1000,ROW(A851))),"")</f>
        <v/>
      </c>
    </row>
    <row r="852" customFormat="false" ht="22.5" hidden="false" customHeight="true" outlineLevel="0" collapsed="false">
      <c r="K852" s="639" t="str">
        <f aca="false">IF(A852="","",ROW())</f>
        <v/>
      </c>
      <c r="L852" s="639" t="str">
        <f aca="false">IFERROR(INDEX($A$1:$A$1000,SMALL($K$1:$K$1000,ROW(A852))),"")</f>
        <v/>
      </c>
    </row>
    <row r="853" customFormat="false" ht="22.5" hidden="false" customHeight="true" outlineLevel="0" collapsed="false">
      <c r="K853" s="639" t="str">
        <f aca="false">IF(A853="","",ROW())</f>
        <v/>
      </c>
      <c r="L853" s="639" t="str">
        <f aca="false">IFERROR(INDEX($A$1:$A$1000,SMALL($K$1:$K$1000,ROW(A853))),"")</f>
        <v/>
      </c>
    </row>
    <row r="854" customFormat="false" ht="22.5" hidden="false" customHeight="true" outlineLevel="0" collapsed="false">
      <c r="K854" s="639" t="str">
        <f aca="false">IF(A854="","",ROW())</f>
        <v/>
      </c>
      <c r="L854" s="639" t="str">
        <f aca="false">IFERROR(INDEX($A$1:$A$1000,SMALL($K$1:$K$1000,ROW(A854))),"")</f>
        <v/>
      </c>
    </row>
    <row r="855" customFormat="false" ht="22.5" hidden="false" customHeight="true" outlineLevel="0" collapsed="false">
      <c r="K855" s="639" t="str">
        <f aca="false">IF(A855="","",ROW())</f>
        <v/>
      </c>
      <c r="L855" s="639" t="str">
        <f aca="false">IFERROR(INDEX($A$1:$A$1000,SMALL($K$1:$K$1000,ROW(A855))),"")</f>
        <v/>
      </c>
    </row>
    <row r="856" customFormat="false" ht="22.5" hidden="false" customHeight="true" outlineLevel="0" collapsed="false">
      <c r="K856" s="639" t="str">
        <f aca="false">IF(A856="","",ROW())</f>
        <v/>
      </c>
      <c r="L856" s="639" t="str">
        <f aca="false">IFERROR(INDEX($A$1:$A$1000,SMALL($K$1:$K$1000,ROW(A856))),"")</f>
        <v/>
      </c>
    </row>
    <row r="857" customFormat="false" ht="22.5" hidden="false" customHeight="true" outlineLevel="0" collapsed="false">
      <c r="K857" s="639" t="str">
        <f aca="false">IF(A857="","",ROW())</f>
        <v/>
      </c>
      <c r="L857" s="639" t="str">
        <f aca="false">IFERROR(INDEX($A$1:$A$1000,SMALL($K$1:$K$1000,ROW(A857))),"")</f>
        <v/>
      </c>
    </row>
    <row r="858" customFormat="false" ht="22.5" hidden="false" customHeight="true" outlineLevel="0" collapsed="false">
      <c r="K858" s="639" t="str">
        <f aca="false">IF(A858="","",ROW())</f>
        <v/>
      </c>
      <c r="L858" s="639" t="str">
        <f aca="false">IFERROR(INDEX($A$1:$A$1000,SMALL($K$1:$K$1000,ROW(A858))),"")</f>
        <v/>
      </c>
    </row>
    <row r="859" customFormat="false" ht="22.5" hidden="false" customHeight="true" outlineLevel="0" collapsed="false">
      <c r="K859" s="639" t="str">
        <f aca="false">IF(A859="","",ROW())</f>
        <v/>
      </c>
      <c r="L859" s="639" t="str">
        <f aca="false">IFERROR(INDEX($A$1:$A$1000,SMALL($K$1:$K$1000,ROW(A859))),"")</f>
        <v/>
      </c>
    </row>
    <row r="860" customFormat="false" ht="22.5" hidden="false" customHeight="true" outlineLevel="0" collapsed="false">
      <c r="K860" s="639" t="str">
        <f aca="false">IF(A860="","",ROW())</f>
        <v/>
      </c>
      <c r="L860" s="639" t="str">
        <f aca="false">IFERROR(INDEX($A$1:$A$1000,SMALL($K$1:$K$1000,ROW(A860))),"")</f>
        <v/>
      </c>
    </row>
    <row r="861" customFormat="false" ht="22.5" hidden="false" customHeight="true" outlineLevel="0" collapsed="false">
      <c r="K861" s="639" t="str">
        <f aca="false">IF(A861="","",ROW())</f>
        <v/>
      </c>
      <c r="L861" s="639" t="str">
        <f aca="false">IFERROR(INDEX($A$1:$A$1000,SMALL($K$1:$K$1000,ROW(A861))),"")</f>
        <v/>
      </c>
    </row>
    <row r="862" customFormat="false" ht="22.5" hidden="false" customHeight="true" outlineLevel="0" collapsed="false">
      <c r="K862" s="639" t="str">
        <f aca="false">IF(A862="","",ROW())</f>
        <v/>
      </c>
      <c r="L862" s="639" t="str">
        <f aca="false">IFERROR(INDEX($A$1:$A$1000,SMALL($K$1:$K$1000,ROW(A862))),"")</f>
        <v/>
      </c>
    </row>
    <row r="863" customFormat="false" ht="22.5" hidden="false" customHeight="true" outlineLevel="0" collapsed="false">
      <c r="K863" s="639" t="str">
        <f aca="false">IF(A863="","",ROW())</f>
        <v/>
      </c>
      <c r="L863" s="639" t="str">
        <f aca="false">IFERROR(INDEX($A$1:$A$1000,SMALL($K$1:$K$1000,ROW(A863))),"")</f>
        <v/>
      </c>
    </row>
    <row r="864" customFormat="false" ht="22.5" hidden="false" customHeight="true" outlineLevel="0" collapsed="false">
      <c r="K864" s="639" t="str">
        <f aca="false">IF(A864="","",ROW())</f>
        <v/>
      </c>
      <c r="L864" s="639" t="str">
        <f aca="false">IFERROR(INDEX($A$1:$A$1000,SMALL($K$1:$K$1000,ROW(A864))),"")</f>
        <v/>
      </c>
    </row>
    <row r="865" customFormat="false" ht="22.5" hidden="false" customHeight="true" outlineLevel="0" collapsed="false">
      <c r="K865" s="639" t="str">
        <f aca="false">IF(A865="","",ROW())</f>
        <v/>
      </c>
      <c r="L865" s="639" t="str">
        <f aca="false">IFERROR(INDEX($A$1:$A$1000,SMALL($K$1:$K$1000,ROW(A865))),"")</f>
        <v/>
      </c>
    </row>
    <row r="866" customFormat="false" ht="22.5" hidden="false" customHeight="true" outlineLevel="0" collapsed="false">
      <c r="K866" s="639" t="str">
        <f aca="false">IF(A866="","",ROW())</f>
        <v/>
      </c>
      <c r="L866" s="639" t="str">
        <f aca="false">IFERROR(INDEX($A$1:$A$1000,SMALL($K$1:$K$1000,ROW(A866))),"")</f>
        <v/>
      </c>
    </row>
    <row r="867" customFormat="false" ht="22.5" hidden="false" customHeight="true" outlineLevel="0" collapsed="false">
      <c r="K867" s="639" t="str">
        <f aca="false">IF(A867="","",ROW())</f>
        <v/>
      </c>
      <c r="L867" s="639" t="str">
        <f aca="false">IFERROR(INDEX($A$1:$A$1000,SMALL($K$1:$K$1000,ROW(A867))),"")</f>
        <v/>
      </c>
    </row>
    <row r="868" customFormat="false" ht="22.5" hidden="false" customHeight="true" outlineLevel="0" collapsed="false">
      <c r="K868" s="639" t="str">
        <f aca="false">IF(A868="","",ROW())</f>
        <v/>
      </c>
      <c r="L868" s="639" t="str">
        <f aca="false">IFERROR(INDEX($A$1:$A$1000,SMALL($K$1:$K$1000,ROW(A868))),"")</f>
        <v/>
      </c>
    </row>
    <row r="869" customFormat="false" ht="22.5" hidden="false" customHeight="true" outlineLevel="0" collapsed="false">
      <c r="K869" s="639" t="str">
        <f aca="false">IF(A869="","",ROW())</f>
        <v/>
      </c>
      <c r="L869" s="639" t="str">
        <f aca="false">IFERROR(INDEX($A$1:$A$1000,SMALL($K$1:$K$1000,ROW(A869))),"")</f>
        <v/>
      </c>
    </row>
    <row r="870" customFormat="false" ht="22.5" hidden="false" customHeight="true" outlineLevel="0" collapsed="false">
      <c r="K870" s="639" t="str">
        <f aca="false">IF(A870="","",ROW())</f>
        <v/>
      </c>
      <c r="L870" s="639" t="str">
        <f aca="false">IFERROR(INDEX($A$1:$A$1000,SMALL($K$1:$K$1000,ROW(A870))),"")</f>
        <v/>
      </c>
    </row>
    <row r="871" customFormat="false" ht="22.5" hidden="false" customHeight="true" outlineLevel="0" collapsed="false">
      <c r="K871" s="639" t="str">
        <f aca="false">IF(A871="","",ROW())</f>
        <v/>
      </c>
      <c r="L871" s="639" t="str">
        <f aca="false">IFERROR(INDEX($A$1:$A$1000,SMALL($K$1:$K$1000,ROW(A871))),"")</f>
        <v/>
      </c>
    </row>
    <row r="872" customFormat="false" ht="22.5" hidden="false" customHeight="true" outlineLevel="0" collapsed="false">
      <c r="K872" s="639" t="str">
        <f aca="false">IF(A872="","",ROW())</f>
        <v/>
      </c>
      <c r="L872" s="639" t="str">
        <f aca="false">IFERROR(INDEX($A$1:$A$1000,SMALL($K$1:$K$1000,ROW(A872))),"")</f>
        <v/>
      </c>
    </row>
    <row r="873" customFormat="false" ht="22.5" hidden="false" customHeight="true" outlineLevel="0" collapsed="false">
      <c r="K873" s="639" t="str">
        <f aca="false">IF(A873="","",ROW())</f>
        <v/>
      </c>
      <c r="L873" s="639" t="str">
        <f aca="false">IFERROR(INDEX($A$1:$A$1000,SMALL($K$1:$K$1000,ROW(A873))),"")</f>
        <v/>
      </c>
    </row>
    <row r="874" customFormat="false" ht="22.5" hidden="false" customHeight="true" outlineLevel="0" collapsed="false">
      <c r="K874" s="639" t="str">
        <f aca="false">IF(A874="","",ROW())</f>
        <v/>
      </c>
      <c r="L874" s="639" t="str">
        <f aca="false">IFERROR(INDEX($A$1:$A$1000,SMALL($K$1:$K$1000,ROW(A874))),"")</f>
        <v/>
      </c>
    </row>
    <row r="875" customFormat="false" ht="22.5" hidden="false" customHeight="true" outlineLevel="0" collapsed="false">
      <c r="K875" s="639" t="str">
        <f aca="false">IF(A875="","",ROW())</f>
        <v/>
      </c>
      <c r="L875" s="639" t="str">
        <f aca="false">IFERROR(INDEX($A$1:$A$1000,SMALL($K$1:$K$1000,ROW(A875))),"")</f>
        <v/>
      </c>
    </row>
    <row r="876" customFormat="false" ht="22.5" hidden="false" customHeight="true" outlineLevel="0" collapsed="false">
      <c r="K876" s="639" t="str">
        <f aca="false">IF(A876="","",ROW())</f>
        <v/>
      </c>
      <c r="L876" s="639" t="str">
        <f aca="false">IFERROR(INDEX($A$1:$A$1000,SMALL($K$1:$K$1000,ROW(A876))),"")</f>
        <v/>
      </c>
    </row>
    <row r="877" customFormat="false" ht="22.5" hidden="false" customHeight="true" outlineLevel="0" collapsed="false">
      <c r="K877" s="639" t="str">
        <f aca="false">IF(A877="","",ROW())</f>
        <v/>
      </c>
      <c r="L877" s="639" t="str">
        <f aca="false">IFERROR(INDEX($A$1:$A$1000,SMALL($K$1:$K$1000,ROW(A877))),"")</f>
        <v/>
      </c>
    </row>
    <row r="878" customFormat="false" ht="22.5" hidden="false" customHeight="true" outlineLevel="0" collapsed="false">
      <c r="K878" s="639" t="str">
        <f aca="false">IF(A878="","",ROW())</f>
        <v/>
      </c>
      <c r="L878" s="639" t="str">
        <f aca="false">IFERROR(INDEX($A$1:$A$1000,SMALL($K$1:$K$1000,ROW(A878))),"")</f>
        <v/>
      </c>
    </row>
    <row r="879" customFormat="false" ht="22.5" hidden="false" customHeight="true" outlineLevel="0" collapsed="false">
      <c r="K879" s="639" t="str">
        <f aca="false">IF(A879="","",ROW())</f>
        <v/>
      </c>
      <c r="L879" s="639" t="str">
        <f aca="false">IFERROR(INDEX($A$1:$A$1000,SMALL($K$1:$K$1000,ROW(A879))),"")</f>
        <v/>
      </c>
    </row>
    <row r="880" customFormat="false" ht="22.5" hidden="false" customHeight="true" outlineLevel="0" collapsed="false">
      <c r="K880" s="639" t="str">
        <f aca="false">IF(A880="","",ROW())</f>
        <v/>
      </c>
      <c r="L880" s="639" t="str">
        <f aca="false">IFERROR(INDEX($A$1:$A$1000,SMALL($K$1:$K$1000,ROW(A880))),"")</f>
        <v/>
      </c>
    </row>
    <row r="881" customFormat="false" ht="22.5" hidden="false" customHeight="true" outlineLevel="0" collapsed="false">
      <c r="K881" s="639" t="str">
        <f aca="false">IF(A881="","",ROW())</f>
        <v/>
      </c>
      <c r="L881" s="639" t="str">
        <f aca="false">IFERROR(INDEX($A$1:$A$1000,SMALL($K$1:$K$1000,ROW(A881))),"")</f>
        <v/>
      </c>
    </row>
    <row r="882" customFormat="false" ht="22.5" hidden="false" customHeight="true" outlineLevel="0" collapsed="false">
      <c r="K882" s="639" t="str">
        <f aca="false">IF(A882="","",ROW())</f>
        <v/>
      </c>
      <c r="L882" s="639" t="str">
        <f aca="false">IFERROR(INDEX($A$1:$A$1000,SMALL($K$1:$K$1000,ROW(A882))),"")</f>
        <v/>
      </c>
    </row>
    <row r="883" customFormat="false" ht="22.5" hidden="false" customHeight="true" outlineLevel="0" collapsed="false">
      <c r="K883" s="639" t="str">
        <f aca="false">IF(A883="","",ROW())</f>
        <v/>
      </c>
      <c r="L883" s="639" t="str">
        <f aca="false">IFERROR(INDEX($A$1:$A$1000,SMALL($K$1:$K$1000,ROW(A883))),"")</f>
        <v/>
      </c>
    </row>
    <row r="884" customFormat="false" ht="22.5" hidden="false" customHeight="true" outlineLevel="0" collapsed="false">
      <c r="K884" s="639" t="str">
        <f aca="false">IF(A884="","",ROW())</f>
        <v/>
      </c>
      <c r="L884" s="639" t="str">
        <f aca="false">IFERROR(INDEX($A$1:$A$1000,SMALL($K$1:$K$1000,ROW(A884))),"")</f>
        <v/>
      </c>
    </row>
    <row r="885" customFormat="false" ht="22.5" hidden="false" customHeight="true" outlineLevel="0" collapsed="false">
      <c r="K885" s="639" t="str">
        <f aca="false">IF(A885="","",ROW())</f>
        <v/>
      </c>
      <c r="L885" s="639" t="str">
        <f aca="false">IFERROR(INDEX($A$1:$A$1000,SMALL($K$1:$K$1000,ROW(A885))),"")</f>
        <v/>
      </c>
    </row>
    <row r="886" customFormat="false" ht="22.5" hidden="false" customHeight="true" outlineLevel="0" collapsed="false">
      <c r="K886" s="639" t="str">
        <f aca="false">IF(A886="","",ROW())</f>
        <v/>
      </c>
      <c r="L886" s="639" t="str">
        <f aca="false">IFERROR(INDEX($A$1:$A$1000,SMALL($K$1:$K$1000,ROW(A886))),"")</f>
        <v/>
      </c>
    </row>
    <row r="887" customFormat="false" ht="22.5" hidden="false" customHeight="true" outlineLevel="0" collapsed="false">
      <c r="K887" s="639" t="str">
        <f aca="false">IF(A887="","",ROW())</f>
        <v/>
      </c>
      <c r="L887" s="639" t="str">
        <f aca="false">IFERROR(INDEX($A$1:$A$1000,SMALL($K$1:$K$1000,ROW(A887))),"")</f>
        <v/>
      </c>
    </row>
    <row r="888" customFormat="false" ht="22.5" hidden="false" customHeight="true" outlineLevel="0" collapsed="false">
      <c r="K888" s="639" t="str">
        <f aca="false">IF(A888="","",ROW())</f>
        <v/>
      </c>
      <c r="L888" s="639" t="str">
        <f aca="false">IFERROR(INDEX($A$1:$A$1000,SMALL($K$1:$K$1000,ROW(A888))),"")</f>
        <v/>
      </c>
    </row>
    <row r="889" customFormat="false" ht="22.5" hidden="false" customHeight="true" outlineLevel="0" collapsed="false">
      <c r="K889" s="639" t="str">
        <f aca="false">IF(A889="","",ROW())</f>
        <v/>
      </c>
      <c r="L889" s="639" t="str">
        <f aca="false">IFERROR(INDEX($A$1:$A$1000,SMALL($K$1:$K$1000,ROW(A889))),"")</f>
        <v/>
      </c>
    </row>
    <row r="890" customFormat="false" ht="22.5" hidden="false" customHeight="true" outlineLevel="0" collapsed="false">
      <c r="K890" s="639" t="str">
        <f aca="false">IF(A890="","",ROW())</f>
        <v/>
      </c>
      <c r="L890" s="639" t="str">
        <f aca="false">IFERROR(INDEX($A$1:$A$1000,SMALL($K$1:$K$1000,ROW(A890))),"")</f>
        <v/>
      </c>
    </row>
    <row r="891" customFormat="false" ht="22.5" hidden="false" customHeight="true" outlineLevel="0" collapsed="false">
      <c r="K891" s="639" t="str">
        <f aca="false">IF(A891="","",ROW())</f>
        <v/>
      </c>
      <c r="L891" s="639" t="str">
        <f aca="false">IFERROR(INDEX($A$1:$A$1000,SMALL($K$1:$K$1000,ROW(A891))),"")</f>
        <v/>
      </c>
    </row>
    <row r="892" customFormat="false" ht="22.5" hidden="false" customHeight="true" outlineLevel="0" collapsed="false">
      <c r="K892" s="639" t="str">
        <f aca="false">IF(A892="","",ROW())</f>
        <v/>
      </c>
      <c r="L892" s="639" t="str">
        <f aca="false">IFERROR(INDEX($A$1:$A$1000,SMALL($K$1:$K$1000,ROW(A892))),"")</f>
        <v/>
      </c>
    </row>
    <row r="893" customFormat="false" ht="22.5" hidden="false" customHeight="true" outlineLevel="0" collapsed="false">
      <c r="K893" s="639" t="str">
        <f aca="false">IF(A893="","",ROW())</f>
        <v/>
      </c>
      <c r="L893" s="639" t="str">
        <f aca="false">IFERROR(INDEX($A$1:$A$1000,SMALL($K$1:$K$1000,ROW(A893))),"")</f>
        <v/>
      </c>
    </row>
    <row r="894" customFormat="false" ht="22.5" hidden="false" customHeight="true" outlineLevel="0" collapsed="false">
      <c r="K894" s="639" t="str">
        <f aca="false">IF(A894="","",ROW())</f>
        <v/>
      </c>
      <c r="L894" s="639" t="str">
        <f aca="false">IFERROR(INDEX($A$1:$A$1000,SMALL($K$1:$K$1000,ROW(A894))),"")</f>
        <v/>
      </c>
    </row>
    <row r="895" customFormat="false" ht="22.5" hidden="false" customHeight="true" outlineLevel="0" collapsed="false">
      <c r="K895" s="639" t="str">
        <f aca="false">IF(A895="","",ROW())</f>
        <v/>
      </c>
      <c r="L895" s="639" t="str">
        <f aca="false">IFERROR(INDEX($A$1:$A$1000,SMALL($K$1:$K$1000,ROW(A895))),"")</f>
        <v/>
      </c>
    </row>
    <row r="896" customFormat="false" ht="22.5" hidden="false" customHeight="true" outlineLevel="0" collapsed="false">
      <c r="K896" s="639" t="str">
        <f aca="false">IF(A896="","",ROW())</f>
        <v/>
      </c>
      <c r="L896" s="639" t="str">
        <f aca="false">IFERROR(INDEX($A$1:$A$1000,SMALL($K$1:$K$1000,ROW(A896))),"")</f>
        <v/>
      </c>
    </row>
    <row r="897" customFormat="false" ht="22.5" hidden="false" customHeight="true" outlineLevel="0" collapsed="false">
      <c r="K897" s="639" t="str">
        <f aca="false">IF(A897="","",ROW())</f>
        <v/>
      </c>
      <c r="L897" s="639" t="str">
        <f aca="false">IFERROR(INDEX($A$1:$A$1000,SMALL($K$1:$K$1000,ROW(A897))),"")</f>
        <v/>
      </c>
    </row>
    <row r="898" customFormat="false" ht="22.5" hidden="false" customHeight="true" outlineLevel="0" collapsed="false">
      <c r="K898" s="639" t="str">
        <f aca="false">IF(A898="","",ROW())</f>
        <v/>
      </c>
      <c r="L898" s="639" t="str">
        <f aca="false">IFERROR(INDEX($A$1:$A$1000,SMALL($K$1:$K$1000,ROW(A898))),"")</f>
        <v/>
      </c>
    </row>
    <row r="899" customFormat="false" ht="22.5" hidden="false" customHeight="true" outlineLevel="0" collapsed="false">
      <c r="K899" s="639" t="str">
        <f aca="false">IF(A899="","",ROW())</f>
        <v/>
      </c>
      <c r="L899" s="639" t="str">
        <f aca="false">IFERROR(INDEX($A$1:$A$1000,SMALL($K$1:$K$1000,ROW(A899))),"")</f>
        <v/>
      </c>
    </row>
    <row r="900" customFormat="false" ht="22.5" hidden="false" customHeight="true" outlineLevel="0" collapsed="false">
      <c r="K900" s="639" t="str">
        <f aca="false">IF(A900="","",ROW())</f>
        <v/>
      </c>
      <c r="L900" s="639" t="str">
        <f aca="false">IFERROR(INDEX($A$1:$A$1000,SMALL($K$1:$K$1000,ROW(A900))),"")</f>
        <v/>
      </c>
    </row>
    <row r="901" customFormat="false" ht="22.5" hidden="false" customHeight="true" outlineLevel="0" collapsed="false">
      <c r="K901" s="639" t="str">
        <f aca="false">IF(A901="","",ROW())</f>
        <v/>
      </c>
      <c r="L901" s="639" t="str">
        <f aca="false">IFERROR(INDEX($A$1:$A$1000,SMALL($K$1:$K$1000,ROW(A901))),"")</f>
        <v/>
      </c>
    </row>
    <row r="902" customFormat="false" ht="22.5" hidden="false" customHeight="true" outlineLevel="0" collapsed="false">
      <c r="K902" s="639" t="str">
        <f aca="false">IF(A902="","",ROW())</f>
        <v/>
      </c>
      <c r="L902" s="639" t="str">
        <f aca="false">IFERROR(INDEX($A$1:$A$1000,SMALL($K$1:$K$1000,ROW(A902))),"")</f>
        <v/>
      </c>
    </row>
    <row r="903" customFormat="false" ht="22.5" hidden="false" customHeight="true" outlineLevel="0" collapsed="false">
      <c r="K903" s="639" t="str">
        <f aca="false">IF(A903="","",ROW())</f>
        <v/>
      </c>
      <c r="L903" s="639" t="str">
        <f aca="false">IFERROR(INDEX($A$1:$A$1000,SMALL($K$1:$K$1000,ROW(A903))),"")</f>
        <v/>
      </c>
    </row>
    <row r="904" customFormat="false" ht="22.5" hidden="false" customHeight="true" outlineLevel="0" collapsed="false">
      <c r="K904" s="639" t="str">
        <f aca="false">IF(A904="","",ROW())</f>
        <v/>
      </c>
      <c r="L904" s="639" t="str">
        <f aca="false">IFERROR(INDEX($A$1:$A$1000,SMALL($K$1:$K$1000,ROW(A904))),"")</f>
        <v/>
      </c>
    </row>
    <row r="905" customFormat="false" ht="22.5" hidden="false" customHeight="true" outlineLevel="0" collapsed="false">
      <c r="K905" s="639" t="str">
        <f aca="false">IF(A905="","",ROW())</f>
        <v/>
      </c>
      <c r="L905" s="639" t="str">
        <f aca="false">IFERROR(INDEX($A$1:$A$1000,SMALL($K$1:$K$1000,ROW(A905))),"")</f>
        <v/>
      </c>
    </row>
    <row r="906" customFormat="false" ht="22.5" hidden="false" customHeight="true" outlineLevel="0" collapsed="false">
      <c r="K906" s="639" t="str">
        <f aca="false">IF(A906="","",ROW())</f>
        <v/>
      </c>
      <c r="L906" s="639" t="str">
        <f aca="false">IFERROR(INDEX($A$1:$A$1000,SMALL($K$1:$K$1000,ROW(A906))),"")</f>
        <v/>
      </c>
    </row>
    <row r="907" customFormat="false" ht="22.5" hidden="false" customHeight="true" outlineLevel="0" collapsed="false">
      <c r="K907" s="639" t="str">
        <f aca="false">IF(A907="","",ROW())</f>
        <v/>
      </c>
      <c r="L907" s="639" t="str">
        <f aca="false">IFERROR(INDEX($A$1:$A$1000,SMALL($K$1:$K$1000,ROW(A907))),"")</f>
        <v/>
      </c>
    </row>
    <row r="908" customFormat="false" ht="22.5" hidden="false" customHeight="true" outlineLevel="0" collapsed="false">
      <c r="K908" s="639" t="str">
        <f aca="false">IF(A908="","",ROW())</f>
        <v/>
      </c>
      <c r="L908" s="639" t="str">
        <f aca="false">IFERROR(INDEX($A$1:$A$1000,SMALL($K$1:$K$1000,ROW(A908))),"")</f>
        <v/>
      </c>
    </row>
    <row r="909" customFormat="false" ht="22.5" hidden="false" customHeight="true" outlineLevel="0" collapsed="false">
      <c r="K909" s="639" t="str">
        <f aca="false">IF(A909="","",ROW())</f>
        <v/>
      </c>
      <c r="L909" s="639" t="str">
        <f aca="false">IFERROR(INDEX($A$1:$A$1000,SMALL($K$1:$K$1000,ROW(A909))),"")</f>
        <v/>
      </c>
    </row>
    <row r="910" customFormat="false" ht="22.5" hidden="false" customHeight="true" outlineLevel="0" collapsed="false">
      <c r="K910" s="639" t="str">
        <f aca="false">IF(A910="","",ROW())</f>
        <v/>
      </c>
      <c r="L910" s="639" t="str">
        <f aca="false">IFERROR(INDEX($A$1:$A$1000,SMALL($K$1:$K$1000,ROW(A910))),"")</f>
        <v/>
      </c>
    </row>
    <row r="911" customFormat="false" ht="22.5" hidden="false" customHeight="true" outlineLevel="0" collapsed="false">
      <c r="K911" s="639" t="str">
        <f aca="false">IF(A911="","",ROW())</f>
        <v/>
      </c>
      <c r="L911" s="639" t="str">
        <f aca="false">IFERROR(INDEX($A$1:$A$1000,SMALL($K$1:$K$1000,ROW(A911))),"")</f>
        <v/>
      </c>
    </row>
    <row r="912" customFormat="false" ht="22.5" hidden="false" customHeight="true" outlineLevel="0" collapsed="false">
      <c r="K912" s="639" t="str">
        <f aca="false">IF(A912="","",ROW())</f>
        <v/>
      </c>
      <c r="L912" s="639" t="str">
        <f aca="false">IFERROR(INDEX($A$1:$A$1000,SMALL($K$1:$K$1000,ROW(A912))),"")</f>
        <v/>
      </c>
    </row>
    <row r="913" customFormat="false" ht="22.5" hidden="false" customHeight="true" outlineLevel="0" collapsed="false">
      <c r="K913" s="639" t="str">
        <f aca="false">IF(A913="","",ROW())</f>
        <v/>
      </c>
      <c r="L913" s="639" t="str">
        <f aca="false">IFERROR(INDEX($A$1:$A$1000,SMALL($K$1:$K$1000,ROW(A913))),"")</f>
        <v/>
      </c>
    </row>
    <row r="914" customFormat="false" ht="22.5" hidden="false" customHeight="true" outlineLevel="0" collapsed="false">
      <c r="K914" s="639" t="str">
        <f aca="false">IF(A914="","",ROW())</f>
        <v/>
      </c>
      <c r="L914" s="639" t="str">
        <f aca="false">IFERROR(INDEX($A$1:$A$1000,SMALL($K$1:$K$1000,ROW(A914))),"")</f>
        <v/>
      </c>
    </row>
    <row r="915" customFormat="false" ht="22.5" hidden="false" customHeight="true" outlineLevel="0" collapsed="false">
      <c r="K915" s="639" t="str">
        <f aca="false">IF(A915="","",ROW())</f>
        <v/>
      </c>
      <c r="L915" s="639" t="str">
        <f aca="false">IFERROR(INDEX($A$1:$A$1000,SMALL($K$1:$K$1000,ROW(A915))),"")</f>
        <v/>
      </c>
    </row>
    <row r="916" customFormat="false" ht="22.5" hidden="false" customHeight="true" outlineLevel="0" collapsed="false">
      <c r="K916" s="639" t="str">
        <f aca="false">IF(A916="","",ROW())</f>
        <v/>
      </c>
      <c r="L916" s="639" t="str">
        <f aca="false">IFERROR(INDEX($A$1:$A$1000,SMALL($K$1:$K$1000,ROW(A916))),"")</f>
        <v/>
      </c>
    </row>
    <row r="917" customFormat="false" ht="22.5" hidden="false" customHeight="true" outlineLevel="0" collapsed="false">
      <c r="K917" s="639" t="str">
        <f aca="false">IF(A917="","",ROW())</f>
        <v/>
      </c>
      <c r="L917" s="639" t="str">
        <f aca="false">IFERROR(INDEX($A$1:$A$1000,SMALL($K$1:$K$1000,ROW(A917))),"")</f>
        <v/>
      </c>
    </row>
    <row r="918" customFormat="false" ht="22.5" hidden="false" customHeight="true" outlineLevel="0" collapsed="false">
      <c r="K918" s="639" t="str">
        <f aca="false">IF(A918="","",ROW())</f>
        <v/>
      </c>
      <c r="L918" s="639" t="str">
        <f aca="false">IFERROR(INDEX($A$1:$A$1000,SMALL($K$1:$K$1000,ROW(A918))),"")</f>
        <v/>
      </c>
    </row>
    <row r="919" customFormat="false" ht="22.5" hidden="false" customHeight="true" outlineLevel="0" collapsed="false">
      <c r="K919" s="639" t="str">
        <f aca="false">IF(A919="","",ROW())</f>
        <v/>
      </c>
      <c r="L919" s="639" t="str">
        <f aca="false">IFERROR(INDEX($A$1:$A$1000,SMALL($K$1:$K$1000,ROW(A919))),"")</f>
        <v/>
      </c>
    </row>
    <row r="920" customFormat="false" ht="22.5" hidden="false" customHeight="true" outlineLevel="0" collapsed="false">
      <c r="K920" s="639" t="str">
        <f aca="false">IF(A920="","",ROW())</f>
        <v/>
      </c>
      <c r="L920" s="639" t="str">
        <f aca="false">IFERROR(INDEX($A$1:$A$1000,SMALL($K$1:$K$1000,ROW(A920))),"")</f>
        <v/>
      </c>
    </row>
    <row r="921" customFormat="false" ht="22.5" hidden="false" customHeight="true" outlineLevel="0" collapsed="false">
      <c r="K921" s="639" t="str">
        <f aca="false">IF(A921="","",ROW())</f>
        <v/>
      </c>
      <c r="L921" s="639" t="str">
        <f aca="false">IFERROR(INDEX($A$1:$A$1000,SMALL($K$1:$K$1000,ROW(A921))),"")</f>
        <v/>
      </c>
    </row>
    <row r="922" customFormat="false" ht="22.5" hidden="false" customHeight="true" outlineLevel="0" collapsed="false">
      <c r="K922" s="639" t="str">
        <f aca="false">IF(A922="","",ROW())</f>
        <v/>
      </c>
      <c r="L922" s="639" t="str">
        <f aca="false">IFERROR(INDEX($A$1:$A$1000,SMALL($K$1:$K$1000,ROW(A922))),"")</f>
        <v/>
      </c>
    </row>
    <row r="923" customFormat="false" ht="22.5" hidden="false" customHeight="true" outlineLevel="0" collapsed="false">
      <c r="K923" s="639" t="str">
        <f aca="false">IF(A923="","",ROW())</f>
        <v/>
      </c>
      <c r="L923" s="639" t="str">
        <f aca="false">IFERROR(INDEX($A$1:$A$1000,SMALL($K$1:$K$1000,ROW(A923))),"")</f>
        <v/>
      </c>
    </row>
    <row r="924" customFormat="false" ht="22.5" hidden="false" customHeight="true" outlineLevel="0" collapsed="false">
      <c r="K924" s="639" t="str">
        <f aca="false">IF(A924="","",ROW())</f>
        <v/>
      </c>
      <c r="L924" s="639" t="str">
        <f aca="false">IFERROR(INDEX($A$1:$A$1000,SMALL($K$1:$K$1000,ROW(A924))),"")</f>
        <v/>
      </c>
    </row>
    <row r="925" customFormat="false" ht="22.5" hidden="false" customHeight="true" outlineLevel="0" collapsed="false">
      <c r="K925" s="639" t="str">
        <f aca="false">IF(A925="","",ROW())</f>
        <v/>
      </c>
      <c r="L925" s="639" t="str">
        <f aca="false">IFERROR(INDEX($A$1:$A$1000,SMALL($K$1:$K$1000,ROW(A925))),"")</f>
        <v/>
      </c>
    </row>
    <row r="926" customFormat="false" ht="22.5" hidden="false" customHeight="true" outlineLevel="0" collapsed="false">
      <c r="K926" s="639" t="str">
        <f aca="false">IF(A926="","",ROW())</f>
        <v/>
      </c>
      <c r="L926" s="639" t="str">
        <f aca="false">IFERROR(INDEX($A$1:$A$1000,SMALL($K$1:$K$1000,ROW(A926))),"")</f>
        <v/>
      </c>
    </row>
    <row r="927" customFormat="false" ht="22.5" hidden="false" customHeight="true" outlineLevel="0" collapsed="false">
      <c r="K927" s="639" t="str">
        <f aca="false">IF(A927="","",ROW())</f>
        <v/>
      </c>
      <c r="L927" s="639" t="str">
        <f aca="false">IFERROR(INDEX($A$1:$A$1000,SMALL($K$1:$K$1000,ROW(A927))),"")</f>
        <v/>
      </c>
    </row>
    <row r="928" customFormat="false" ht="22.5" hidden="false" customHeight="true" outlineLevel="0" collapsed="false">
      <c r="K928" s="639" t="str">
        <f aca="false">IF(A928="","",ROW())</f>
        <v/>
      </c>
      <c r="L928" s="639" t="str">
        <f aca="false">IFERROR(INDEX($A$1:$A$1000,SMALL($K$1:$K$1000,ROW(A928))),"")</f>
        <v/>
      </c>
    </row>
    <row r="929" customFormat="false" ht="22.5" hidden="false" customHeight="true" outlineLevel="0" collapsed="false">
      <c r="K929" s="639" t="str">
        <f aca="false">IF(A929="","",ROW())</f>
        <v/>
      </c>
      <c r="L929" s="639" t="str">
        <f aca="false">IFERROR(INDEX($A$1:$A$1000,SMALL($K$1:$K$1000,ROW(A929))),"")</f>
        <v/>
      </c>
    </row>
    <row r="930" customFormat="false" ht="22.5" hidden="false" customHeight="true" outlineLevel="0" collapsed="false">
      <c r="K930" s="639" t="str">
        <f aca="false">IF(A930="","",ROW())</f>
        <v/>
      </c>
      <c r="L930" s="639" t="str">
        <f aca="false">IFERROR(INDEX($A$1:$A$1000,SMALL($K$1:$K$1000,ROW(A930))),"")</f>
        <v/>
      </c>
    </row>
    <row r="931" customFormat="false" ht="22.5" hidden="false" customHeight="true" outlineLevel="0" collapsed="false">
      <c r="K931" s="639" t="str">
        <f aca="false">IF(A931="","",ROW())</f>
        <v/>
      </c>
      <c r="L931" s="639" t="str">
        <f aca="false">IFERROR(INDEX($A$1:$A$1000,SMALL($K$1:$K$1000,ROW(A931))),"")</f>
        <v/>
      </c>
    </row>
    <row r="932" customFormat="false" ht="22.5" hidden="false" customHeight="true" outlineLevel="0" collapsed="false">
      <c r="K932" s="639" t="str">
        <f aca="false">IF(A932="","",ROW())</f>
        <v/>
      </c>
      <c r="L932" s="639" t="str">
        <f aca="false">IFERROR(INDEX($A$1:$A$1000,SMALL($K$1:$K$1000,ROW(A932))),"")</f>
        <v/>
      </c>
    </row>
    <row r="933" customFormat="false" ht="22.5" hidden="false" customHeight="true" outlineLevel="0" collapsed="false">
      <c r="K933" s="639" t="str">
        <f aca="false">IF(A933="","",ROW())</f>
        <v/>
      </c>
      <c r="L933" s="639" t="str">
        <f aca="false">IFERROR(INDEX($A$1:$A$1000,SMALL($K$1:$K$1000,ROW(A933))),"")</f>
        <v/>
      </c>
    </row>
    <row r="934" customFormat="false" ht="22.5" hidden="false" customHeight="true" outlineLevel="0" collapsed="false">
      <c r="K934" s="639" t="str">
        <f aca="false">IF(A934="","",ROW())</f>
        <v/>
      </c>
      <c r="L934" s="639" t="str">
        <f aca="false">IFERROR(INDEX($A$1:$A$1000,SMALL($K$1:$K$1000,ROW(A934))),"")</f>
        <v/>
      </c>
    </row>
    <row r="935" customFormat="false" ht="22.5" hidden="false" customHeight="true" outlineLevel="0" collapsed="false">
      <c r="K935" s="639" t="str">
        <f aca="false">IF(A935="","",ROW())</f>
        <v/>
      </c>
      <c r="L935" s="639" t="str">
        <f aca="false">IFERROR(INDEX($A$1:$A$1000,SMALL($K$1:$K$1000,ROW(A935))),"")</f>
        <v/>
      </c>
    </row>
    <row r="936" customFormat="false" ht="22.5" hidden="false" customHeight="true" outlineLevel="0" collapsed="false">
      <c r="K936" s="639" t="str">
        <f aca="false">IF(A936="","",ROW())</f>
        <v/>
      </c>
      <c r="L936" s="639" t="str">
        <f aca="false">IFERROR(INDEX($A$1:$A$1000,SMALL($K$1:$K$1000,ROW(A936))),"")</f>
        <v/>
      </c>
    </row>
    <row r="937" customFormat="false" ht="22.5" hidden="false" customHeight="true" outlineLevel="0" collapsed="false">
      <c r="K937" s="639" t="str">
        <f aca="false">IF(A937="","",ROW())</f>
        <v/>
      </c>
      <c r="L937" s="639" t="str">
        <f aca="false">IFERROR(INDEX($A$1:$A$1000,SMALL($K$1:$K$1000,ROW(A937))),"")</f>
        <v/>
      </c>
    </row>
    <row r="938" customFormat="false" ht="22.5" hidden="false" customHeight="true" outlineLevel="0" collapsed="false">
      <c r="K938" s="639" t="str">
        <f aca="false">IF(A938="","",ROW())</f>
        <v/>
      </c>
      <c r="L938" s="639" t="str">
        <f aca="false">IFERROR(INDEX($A$1:$A$1000,SMALL($K$1:$K$1000,ROW(A938))),"")</f>
        <v/>
      </c>
    </row>
    <row r="939" customFormat="false" ht="22.5" hidden="false" customHeight="true" outlineLevel="0" collapsed="false">
      <c r="K939" s="639" t="str">
        <f aca="false">IF(A939="","",ROW())</f>
        <v/>
      </c>
      <c r="L939" s="639" t="str">
        <f aca="false">IFERROR(INDEX($A$1:$A$1000,SMALL($K$1:$K$1000,ROW(A939))),"")</f>
        <v/>
      </c>
    </row>
    <row r="940" customFormat="false" ht="22.5" hidden="false" customHeight="true" outlineLevel="0" collapsed="false">
      <c r="K940" s="639" t="str">
        <f aca="false">IF(A940="","",ROW())</f>
        <v/>
      </c>
      <c r="L940" s="639" t="str">
        <f aca="false">IFERROR(INDEX($A$1:$A$1000,SMALL($K$1:$K$1000,ROW(A940))),"")</f>
        <v/>
      </c>
    </row>
    <row r="941" customFormat="false" ht="22.5" hidden="false" customHeight="true" outlineLevel="0" collapsed="false">
      <c r="K941" s="639" t="str">
        <f aca="false">IF(A941="","",ROW())</f>
        <v/>
      </c>
      <c r="L941" s="639" t="str">
        <f aca="false">IFERROR(INDEX($A$1:$A$1000,SMALL($K$1:$K$1000,ROW(A941))),"")</f>
        <v/>
      </c>
    </row>
    <row r="942" customFormat="false" ht="22.5" hidden="false" customHeight="true" outlineLevel="0" collapsed="false">
      <c r="K942" s="639" t="str">
        <f aca="false">IF(A942="","",ROW())</f>
        <v/>
      </c>
      <c r="L942" s="639" t="str">
        <f aca="false">IFERROR(INDEX($A$1:$A$1000,SMALL($K$1:$K$1000,ROW(A942))),"")</f>
        <v/>
      </c>
    </row>
    <row r="943" customFormat="false" ht="22.5" hidden="false" customHeight="true" outlineLevel="0" collapsed="false">
      <c r="K943" s="639" t="str">
        <f aca="false">IF(A943="","",ROW())</f>
        <v/>
      </c>
      <c r="L943" s="639" t="str">
        <f aca="false">IFERROR(INDEX($A$1:$A$1000,SMALL($K$1:$K$1000,ROW(A943))),"")</f>
        <v/>
      </c>
    </row>
    <row r="944" customFormat="false" ht="22.5" hidden="false" customHeight="true" outlineLevel="0" collapsed="false">
      <c r="K944" s="639" t="str">
        <f aca="false">IF(A944="","",ROW())</f>
        <v/>
      </c>
      <c r="L944" s="639" t="str">
        <f aca="false">IFERROR(INDEX($A$1:$A$1000,SMALL($K$1:$K$1000,ROW(A944))),"")</f>
        <v/>
      </c>
    </row>
    <row r="945" customFormat="false" ht="22.5" hidden="false" customHeight="true" outlineLevel="0" collapsed="false">
      <c r="K945" s="639" t="str">
        <f aca="false">IF(A945="","",ROW())</f>
        <v/>
      </c>
      <c r="L945" s="639" t="str">
        <f aca="false">IFERROR(INDEX($A$1:$A$1000,SMALL($K$1:$K$1000,ROW(A945))),"")</f>
        <v/>
      </c>
    </row>
    <row r="946" customFormat="false" ht="22.5" hidden="false" customHeight="true" outlineLevel="0" collapsed="false">
      <c r="K946" s="639" t="str">
        <f aca="false">IF(A946="","",ROW())</f>
        <v/>
      </c>
      <c r="L946" s="639" t="str">
        <f aca="false">IFERROR(INDEX($A$1:$A$1000,SMALL($K$1:$K$1000,ROW(A946))),"")</f>
        <v/>
      </c>
    </row>
    <row r="947" customFormat="false" ht="22.5" hidden="false" customHeight="true" outlineLevel="0" collapsed="false">
      <c r="K947" s="639" t="str">
        <f aca="false">IF(A947="","",ROW())</f>
        <v/>
      </c>
      <c r="L947" s="639" t="str">
        <f aca="false">IFERROR(INDEX($A$1:$A$1000,SMALL($K$1:$K$1000,ROW(A947))),"")</f>
        <v/>
      </c>
    </row>
    <row r="948" customFormat="false" ht="22.5" hidden="false" customHeight="true" outlineLevel="0" collapsed="false">
      <c r="K948" s="639" t="str">
        <f aca="false">IF(A948="","",ROW())</f>
        <v/>
      </c>
      <c r="L948" s="639" t="str">
        <f aca="false">IFERROR(INDEX($A$1:$A$1000,SMALL($K$1:$K$1000,ROW(A948))),"")</f>
        <v/>
      </c>
    </row>
    <row r="949" customFormat="false" ht="22.5" hidden="false" customHeight="true" outlineLevel="0" collapsed="false">
      <c r="K949" s="639" t="str">
        <f aca="false">IF(A949="","",ROW())</f>
        <v/>
      </c>
      <c r="L949" s="639" t="str">
        <f aca="false">IFERROR(INDEX($A$1:$A$1000,SMALL($K$1:$K$1000,ROW(A949))),"")</f>
        <v/>
      </c>
    </row>
    <row r="950" customFormat="false" ht="22.5" hidden="false" customHeight="true" outlineLevel="0" collapsed="false">
      <c r="K950" s="639" t="str">
        <f aca="false">IF(A950="","",ROW())</f>
        <v/>
      </c>
      <c r="L950" s="639" t="str">
        <f aca="false">IFERROR(INDEX($A$1:$A$1000,SMALL($K$1:$K$1000,ROW(A950))),"")</f>
        <v/>
      </c>
    </row>
    <row r="951" customFormat="false" ht="22.5" hidden="false" customHeight="true" outlineLevel="0" collapsed="false">
      <c r="K951" s="639" t="str">
        <f aca="false">IF(A951="","",ROW())</f>
        <v/>
      </c>
      <c r="L951" s="639" t="str">
        <f aca="false">IFERROR(INDEX($A$1:$A$1000,SMALL($K$1:$K$1000,ROW(A951))),"")</f>
        <v/>
      </c>
    </row>
    <row r="952" customFormat="false" ht="22.5" hidden="false" customHeight="true" outlineLevel="0" collapsed="false">
      <c r="K952" s="639" t="str">
        <f aca="false">IF(A952="","",ROW())</f>
        <v/>
      </c>
      <c r="L952" s="639" t="str">
        <f aca="false">IFERROR(INDEX($A$1:$A$1000,SMALL($K$1:$K$1000,ROW(A952))),"")</f>
        <v/>
      </c>
    </row>
    <row r="953" customFormat="false" ht="22.5" hidden="false" customHeight="true" outlineLevel="0" collapsed="false">
      <c r="K953" s="639" t="str">
        <f aca="false">IF(A953="","",ROW())</f>
        <v/>
      </c>
      <c r="L953" s="639" t="str">
        <f aca="false">IFERROR(INDEX($A$1:$A$1000,SMALL($K$1:$K$1000,ROW(A953))),"")</f>
        <v/>
      </c>
    </row>
    <row r="954" customFormat="false" ht="22.5" hidden="false" customHeight="true" outlineLevel="0" collapsed="false">
      <c r="K954" s="639" t="str">
        <f aca="false">IF(A954="","",ROW())</f>
        <v/>
      </c>
      <c r="L954" s="639" t="str">
        <f aca="false">IFERROR(INDEX($A$1:$A$1000,SMALL($K$1:$K$1000,ROW(A954))),"")</f>
        <v/>
      </c>
    </row>
    <row r="955" customFormat="false" ht="22.5" hidden="false" customHeight="true" outlineLevel="0" collapsed="false">
      <c r="K955" s="639" t="str">
        <f aca="false">IF(A955="","",ROW())</f>
        <v/>
      </c>
      <c r="L955" s="639" t="str">
        <f aca="false">IFERROR(INDEX($A$1:$A$1000,SMALL($K$1:$K$1000,ROW(A955))),"")</f>
        <v/>
      </c>
    </row>
    <row r="956" customFormat="false" ht="22.5" hidden="false" customHeight="true" outlineLevel="0" collapsed="false">
      <c r="K956" s="639" t="str">
        <f aca="false">IF(A956="","",ROW())</f>
        <v/>
      </c>
      <c r="L956" s="639" t="str">
        <f aca="false">IFERROR(INDEX($A$1:$A$1000,SMALL($K$1:$K$1000,ROW(A956))),"")</f>
        <v/>
      </c>
    </row>
    <row r="957" customFormat="false" ht="22.5" hidden="false" customHeight="true" outlineLevel="0" collapsed="false">
      <c r="K957" s="639" t="str">
        <f aca="false">IF(A957="","",ROW())</f>
        <v/>
      </c>
      <c r="L957" s="639" t="str">
        <f aca="false">IFERROR(INDEX($A$1:$A$1000,SMALL($K$1:$K$1000,ROW(A957))),"")</f>
        <v/>
      </c>
    </row>
    <row r="958" customFormat="false" ht="22.5" hidden="false" customHeight="true" outlineLevel="0" collapsed="false">
      <c r="K958" s="639" t="str">
        <f aca="false">IF(A958="","",ROW())</f>
        <v/>
      </c>
      <c r="L958" s="639" t="str">
        <f aca="false">IFERROR(INDEX($A$1:$A$1000,SMALL($K$1:$K$1000,ROW(A958))),"")</f>
        <v/>
      </c>
    </row>
    <row r="959" customFormat="false" ht="22.5" hidden="false" customHeight="true" outlineLevel="0" collapsed="false">
      <c r="K959" s="639" t="str">
        <f aca="false">IF(A959="","",ROW())</f>
        <v/>
      </c>
      <c r="L959" s="639" t="str">
        <f aca="false">IFERROR(INDEX($A$1:$A$1000,SMALL($K$1:$K$1000,ROW(A959))),"")</f>
        <v/>
      </c>
    </row>
    <row r="960" customFormat="false" ht="22.5" hidden="false" customHeight="true" outlineLevel="0" collapsed="false">
      <c r="K960" s="639" t="str">
        <f aca="false">IF(A960="","",ROW())</f>
        <v/>
      </c>
      <c r="L960" s="639" t="str">
        <f aca="false">IFERROR(INDEX($A$1:$A$1000,SMALL($K$1:$K$1000,ROW(A960))),"")</f>
        <v/>
      </c>
    </row>
    <row r="961" customFormat="false" ht="22.5" hidden="false" customHeight="true" outlineLevel="0" collapsed="false">
      <c r="K961" s="639" t="str">
        <f aca="false">IF(A961="","",ROW())</f>
        <v/>
      </c>
      <c r="L961" s="639" t="str">
        <f aca="false">IFERROR(INDEX($A$1:$A$1000,SMALL($K$1:$K$1000,ROW(A961))),"")</f>
        <v/>
      </c>
    </row>
    <row r="962" customFormat="false" ht="22.5" hidden="false" customHeight="true" outlineLevel="0" collapsed="false">
      <c r="K962" s="639" t="str">
        <f aca="false">IF(A962="","",ROW())</f>
        <v/>
      </c>
      <c r="L962" s="639" t="str">
        <f aca="false">IFERROR(INDEX($A$1:$A$1000,SMALL($K$1:$K$1000,ROW(A962))),"")</f>
        <v/>
      </c>
    </row>
    <row r="963" customFormat="false" ht="22.5" hidden="false" customHeight="true" outlineLevel="0" collapsed="false">
      <c r="K963" s="639" t="str">
        <f aca="false">IF(A963="","",ROW())</f>
        <v/>
      </c>
      <c r="L963" s="639" t="str">
        <f aca="false">IFERROR(INDEX($A$1:$A$1000,SMALL($K$1:$K$1000,ROW(A963))),"")</f>
        <v/>
      </c>
    </row>
    <row r="964" customFormat="false" ht="22.5" hidden="false" customHeight="true" outlineLevel="0" collapsed="false">
      <c r="K964" s="639" t="str">
        <f aca="false">IF(A964="","",ROW())</f>
        <v/>
      </c>
      <c r="L964" s="639" t="str">
        <f aca="false">IFERROR(INDEX($A$1:$A$1000,SMALL($K$1:$K$1000,ROW(A964))),"")</f>
        <v/>
      </c>
    </row>
    <row r="965" customFormat="false" ht="22.5" hidden="false" customHeight="true" outlineLevel="0" collapsed="false">
      <c r="K965" s="639" t="str">
        <f aca="false">IF(A965="","",ROW())</f>
        <v/>
      </c>
      <c r="L965" s="639" t="str">
        <f aca="false">IFERROR(INDEX($A$1:$A$1000,SMALL($K$1:$K$1000,ROW(A965))),"")</f>
        <v/>
      </c>
    </row>
    <row r="966" customFormat="false" ht="22.5" hidden="false" customHeight="true" outlineLevel="0" collapsed="false">
      <c r="K966" s="639" t="str">
        <f aca="false">IF(A966="","",ROW())</f>
        <v/>
      </c>
      <c r="L966" s="639" t="str">
        <f aca="false">IFERROR(INDEX($A$1:$A$1000,SMALL($K$1:$K$1000,ROW(A966))),"")</f>
        <v/>
      </c>
    </row>
    <row r="967" customFormat="false" ht="22.5" hidden="false" customHeight="true" outlineLevel="0" collapsed="false">
      <c r="K967" s="639" t="str">
        <f aca="false">IF(A967="","",ROW())</f>
        <v/>
      </c>
      <c r="L967" s="639" t="str">
        <f aca="false">IFERROR(INDEX($A$1:$A$1000,SMALL($K$1:$K$1000,ROW(A967))),"")</f>
        <v/>
      </c>
    </row>
    <row r="968" customFormat="false" ht="22.5" hidden="false" customHeight="true" outlineLevel="0" collapsed="false">
      <c r="K968" s="639" t="str">
        <f aca="false">IF(A968="","",ROW())</f>
        <v/>
      </c>
      <c r="L968" s="639" t="str">
        <f aca="false">IFERROR(INDEX($A$1:$A$1000,SMALL($K$1:$K$1000,ROW(A968))),"")</f>
        <v/>
      </c>
    </row>
    <row r="969" customFormat="false" ht="22.5" hidden="false" customHeight="true" outlineLevel="0" collapsed="false">
      <c r="K969" s="639" t="str">
        <f aca="false">IF(A969="","",ROW())</f>
        <v/>
      </c>
      <c r="L969" s="639" t="str">
        <f aca="false">IFERROR(INDEX($A$1:$A$1000,SMALL($K$1:$K$1000,ROW(A969))),"")</f>
        <v/>
      </c>
    </row>
    <row r="970" customFormat="false" ht="22.5" hidden="false" customHeight="true" outlineLevel="0" collapsed="false">
      <c r="K970" s="639" t="str">
        <f aca="false">IF(A970="","",ROW())</f>
        <v/>
      </c>
      <c r="L970" s="639" t="str">
        <f aca="false">IFERROR(INDEX($A$1:$A$1000,SMALL($K$1:$K$1000,ROW(A970))),"")</f>
        <v/>
      </c>
    </row>
    <row r="971" customFormat="false" ht="22.5" hidden="false" customHeight="true" outlineLevel="0" collapsed="false">
      <c r="K971" s="639" t="str">
        <f aca="false">IF(A971="","",ROW())</f>
        <v/>
      </c>
      <c r="L971" s="639" t="str">
        <f aca="false">IFERROR(INDEX($A$1:$A$1000,SMALL($K$1:$K$1000,ROW(A971))),"")</f>
        <v/>
      </c>
    </row>
    <row r="972" customFormat="false" ht="22.5" hidden="false" customHeight="true" outlineLevel="0" collapsed="false">
      <c r="K972" s="639" t="str">
        <f aca="false">IF(A972="","",ROW())</f>
        <v/>
      </c>
      <c r="L972" s="639" t="str">
        <f aca="false">IFERROR(INDEX($A$1:$A$1000,SMALL($K$1:$K$1000,ROW(A972))),"")</f>
        <v/>
      </c>
    </row>
    <row r="973" customFormat="false" ht="22.5" hidden="false" customHeight="true" outlineLevel="0" collapsed="false">
      <c r="K973" s="639" t="str">
        <f aca="false">IF(A973="","",ROW())</f>
        <v/>
      </c>
      <c r="L973" s="639" t="str">
        <f aca="false">IFERROR(INDEX($A$1:$A$1000,SMALL($K$1:$K$1000,ROW(A973))),"")</f>
        <v/>
      </c>
    </row>
    <row r="974" customFormat="false" ht="22.5" hidden="false" customHeight="true" outlineLevel="0" collapsed="false">
      <c r="K974" s="639" t="str">
        <f aca="false">IF(A974="","",ROW())</f>
        <v/>
      </c>
      <c r="L974" s="639" t="str">
        <f aca="false">IFERROR(INDEX($A$1:$A$1000,SMALL($K$1:$K$1000,ROW(A974))),"")</f>
        <v/>
      </c>
    </row>
    <row r="975" customFormat="false" ht="22.5" hidden="false" customHeight="true" outlineLevel="0" collapsed="false">
      <c r="K975" s="639" t="str">
        <f aca="false">IF(A975="","",ROW())</f>
        <v/>
      </c>
      <c r="L975" s="639" t="str">
        <f aca="false">IFERROR(INDEX($A$1:$A$1000,SMALL($K$1:$K$1000,ROW(A975))),"")</f>
        <v/>
      </c>
    </row>
    <row r="976" customFormat="false" ht="22.5" hidden="false" customHeight="true" outlineLevel="0" collapsed="false">
      <c r="K976" s="639" t="str">
        <f aca="false">IF(A976="","",ROW())</f>
        <v/>
      </c>
      <c r="L976" s="639" t="str">
        <f aca="false">IFERROR(INDEX($A$1:$A$1000,SMALL($K$1:$K$1000,ROW(A976))),"")</f>
        <v/>
      </c>
    </row>
    <row r="977" customFormat="false" ht="22.5" hidden="false" customHeight="true" outlineLevel="0" collapsed="false">
      <c r="K977" s="639" t="str">
        <f aca="false">IF(A977="","",ROW())</f>
        <v/>
      </c>
      <c r="L977" s="639" t="str">
        <f aca="false">IFERROR(INDEX($A$1:$A$1000,SMALL($K$1:$K$1000,ROW(A977))),"")</f>
        <v/>
      </c>
    </row>
    <row r="978" customFormat="false" ht="22.5" hidden="false" customHeight="true" outlineLevel="0" collapsed="false">
      <c r="K978" s="639" t="str">
        <f aca="false">IF(A978="","",ROW())</f>
        <v/>
      </c>
      <c r="L978" s="639" t="str">
        <f aca="false">IFERROR(INDEX($A$1:$A$1000,SMALL($K$1:$K$1000,ROW(A978))),"")</f>
        <v/>
      </c>
    </row>
    <row r="979" customFormat="false" ht="22.5" hidden="false" customHeight="true" outlineLevel="0" collapsed="false">
      <c r="K979" s="639" t="str">
        <f aca="false">IF(A979="","",ROW())</f>
        <v/>
      </c>
      <c r="L979" s="639" t="str">
        <f aca="false">IFERROR(INDEX($A$1:$A$1000,SMALL($K$1:$K$1000,ROW(A979))),"")</f>
        <v/>
      </c>
    </row>
    <row r="980" customFormat="false" ht="22.5" hidden="false" customHeight="true" outlineLevel="0" collapsed="false">
      <c r="K980" s="639" t="str">
        <f aca="false">IF(A980="","",ROW())</f>
        <v/>
      </c>
      <c r="L980" s="639" t="str">
        <f aca="false">IFERROR(INDEX($A$1:$A$1000,SMALL($K$1:$K$1000,ROW(A980))),"")</f>
        <v/>
      </c>
    </row>
    <row r="981" customFormat="false" ht="22.5" hidden="false" customHeight="true" outlineLevel="0" collapsed="false">
      <c r="K981" s="639" t="str">
        <f aca="false">IF(A981="","",ROW())</f>
        <v/>
      </c>
      <c r="L981" s="639" t="str">
        <f aca="false">IFERROR(INDEX($A$1:$A$1000,SMALL($K$1:$K$1000,ROW(A981))),"")</f>
        <v/>
      </c>
    </row>
    <row r="982" customFormat="false" ht="22.5" hidden="false" customHeight="true" outlineLevel="0" collapsed="false">
      <c r="K982" s="639" t="str">
        <f aca="false">IF(A982="","",ROW())</f>
        <v/>
      </c>
      <c r="L982" s="639" t="str">
        <f aca="false">IFERROR(INDEX($A$1:$A$1000,SMALL($K$1:$K$1000,ROW(A982))),"")</f>
        <v/>
      </c>
    </row>
    <row r="983" customFormat="false" ht="22.5" hidden="false" customHeight="true" outlineLevel="0" collapsed="false">
      <c r="K983" s="639" t="str">
        <f aca="false">IF(A983="","",ROW())</f>
        <v/>
      </c>
      <c r="L983" s="639" t="str">
        <f aca="false">IFERROR(INDEX($A$1:$A$1000,SMALL($K$1:$K$1000,ROW(A983))),"")</f>
        <v/>
      </c>
    </row>
    <row r="984" customFormat="false" ht="22.5" hidden="false" customHeight="true" outlineLevel="0" collapsed="false">
      <c r="K984" s="639" t="str">
        <f aca="false">IF(A984="","",ROW())</f>
        <v/>
      </c>
      <c r="L984" s="639" t="str">
        <f aca="false">IFERROR(INDEX($A$1:$A$1000,SMALL($K$1:$K$1000,ROW(A984))),"")</f>
        <v/>
      </c>
    </row>
    <row r="985" customFormat="false" ht="22.5" hidden="false" customHeight="true" outlineLevel="0" collapsed="false">
      <c r="K985" s="639" t="str">
        <f aca="false">IF(A985="","",ROW())</f>
        <v/>
      </c>
      <c r="L985" s="639" t="str">
        <f aca="false">IFERROR(INDEX($A$1:$A$1000,SMALL($K$1:$K$1000,ROW(A985))),"")</f>
        <v/>
      </c>
    </row>
    <row r="986" customFormat="false" ht="22.5" hidden="false" customHeight="true" outlineLevel="0" collapsed="false">
      <c r="K986" s="639" t="str">
        <f aca="false">IF(A986="","",ROW())</f>
        <v/>
      </c>
      <c r="L986" s="639" t="str">
        <f aca="false">IFERROR(INDEX($A$1:$A$1000,SMALL($K$1:$K$1000,ROW(A986))),"")</f>
        <v/>
      </c>
    </row>
    <row r="987" customFormat="false" ht="22.5" hidden="false" customHeight="true" outlineLevel="0" collapsed="false">
      <c r="K987" s="639" t="str">
        <f aca="false">IF(A987="","",ROW())</f>
        <v/>
      </c>
      <c r="L987" s="639" t="str">
        <f aca="false">IFERROR(INDEX($A$1:$A$1000,SMALL($K$1:$K$1000,ROW(A987))),"")</f>
        <v/>
      </c>
    </row>
    <row r="988" customFormat="false" ht="22.5" hidden="false" customHeight="true" outlineLevel="0" collapsed="false">
      <c r="K988" s="639" t="str">
        <f aca="false">IF(A988="","",ROW())</f>
        <v/>
      </c>
      <c r="L988" s="639" t="str">
        <f aca="false">IFERROR(INDEX($A$1:$A$1000,SMALL($K$1:$K$1000,ROW(A988))),"")</f>
        <v/>
      </c>
    </row>
    <row r="989" customFormat="false" ht="22.5" hidden="false" customHeight="true" outlineLevel="0" collapsed="false">
      <c r="K989" s="639" t="str">
        <f aca="false">IF(A989="","",ROW())</f>
        <v/>
      </c>
      <c r="L989" s="639" t="str">
        <f aca="false">IFERROR(INDEX($A$1:$A$1000,SMALL($K$1:$K$1000,ROW(A989))),"")</f>
        <v/>
      </c>
    </row>
    <row r="990" customFormat="false" ht="22.5" hidden="false" customHeight="true" outlineLevel="0" collapsed="false">
      <c r="K990" s="639" t="str">
        <f aca="false">IF(A990="","",ROW())</f>
        <v/>
      </c>
      <c r="L990" s="639" t="str">
        <f aca="false">IFERROR(INDEX($A$1:$A$1000,SMALL($K$1:$K$1000,ROW(A990))),"")</f>
        <v/>
      </c>
    </row>
    <row r="991" customFormat="false" ht="22.5" hidden="false" customHeight="true" outlineLevel="0" collapsed="false">
      <c r="K991" s="639" t="str">
        <f aca="false">IF(A991="","",ROW())</f>
        <v/>
      </c>
      <c r="L991" s="639" t="str">
        <f aca="false">IFERROR(INDEX($A$1:$A$1000,SMALL($K$1:$K$1000,ROW(A991))),"")</f>
        <v/>
      </c>
    </row>
    <row r="992" customFormat="false" ht="22.5" hidden="false" customHeight="true" outlineLevel="0" collapsed="false">
      <c r="K992" s="639" t="str">
        <f aca="false">IF(A992="","",ROW())</f>
        <v/>
      </c>
      <c r="L992" s="639" t="str">
        <f aca="false">IFERROR(INDEX($A$1:$A$1000,SMALL($K$1:$K$1000,ROW(A992))),"")</f>
        <v/>
      </c>
    </row>
    <row r="993" customFormat="false" ht="22.5" hidden="false" customHeight="true" outlineLevel="0" collapsed="false">
      <c r="K993" s="639" t="str">
        <f aca="false">IF(A993="","",ROW())</f>
        <v/>
      </c>
      <c r="L993" s="639" t="str">
        <f aca="false">IFERROR(INDEX($A$1:$A$1000,SMALL($K$1:$K$1000,ROW(A993))),"")</f>
        <v/>
      </c>
    </row>
    <row r="994" customFormat="false" ht="22.5" hidden="false" customHeight="true" outlineLevel="0" collapsed="false">
      <c r="K994" s="639" t="str">
        <f aca="false">IF(A994="","",ROW())</f>
        <v/>
      </c>
      <c r="L994" s="639" t="str">
        <f aca="false">IFERROR(INDEX($A$1:$A$1000,SMALL($K$1:$K$1000,ROW(A994))),"")</f>
        <v/>
      </c>
    </row>
    <row r="995" customFormat="false" ht="22.5" hidden="false" customHeight="true" outlineLevel="0" collapsed="false">
      <c r="K995" s="639" t="str">
        <f aca="false">IF(A995="","",ROW())</f>
        <v/>
      </c>
      <c r="L995" s="639" t="str">
        <f aca="false">IFERROR(INDEX($A$1:$A$1000,SMALL($K$1:$K$1000,ROW(A995))),"")</f>
        <v/>
      </c>
    </row>
    <row r="996" customFormat="false" ht="22.5" hidden="false" customHeight="true" outlineLevel="0" collapsed="false">
      <c r="K996" s="639" t="str">
        <f aca="false">IF(A996="","",ROW())</f>
        <v/>
      </c>
      <c r="L996" s="639" t="str">
        <f aca="false">IFERROR(INDEX($A$1:$A$1000,SMALL($K$1:$K$1000,ROW(A996))),"")</f>
        <v/>
      </c>
    </row>
    <row r="997" customFormat="false" ht="22.5" hidden="false" customHeight="true" outlineLevel="0" collapsed="false">
      <c r="K997" s="639" t="str">
        <f aca="false">IF(A997="","",ROW())</f>
        <v/>
      </c>
      <c r="L997" s="639" t="str">
        <f aca="false">IFERROR(INDEX($A$1:$A$1000,SMALL($K$1:$K$1000,ROW(A997))),"")</f>
        <v/>
      </c>
    </row>
    <row r="998" customFormat="false" ht="22.5" hidden="false" customHeight="true" outlineLevel="0" collapsed="false">
      <c r="K998" s="639" t="str">
        <f aca="false">IF(A998="","",ROW())</f>
        <v/>
      </c>
      <c r="L998" s="639" t="str">
        <f aca="false">IFERROR(INDEX($A$1:$A$1000,SMALL($K$1:$K$1000,ROW(A998))),"")</f>
        <v/>
      </c>
    </row>
    <row r="999" customFormat="false" ht="22.5" hidden="false" customHeight="true" outlineLevel="0" collapsed="false">
      <c r="K999" s="639" t="str">
        <f aca="false">IF(A999="","",ROW())</f>
        <v/>
      </c>
      <c r="L999" s="639" t="str">
        <f aca="false">IFERROR(INDEX($A$1:$A$1000,SMALL($K$1:$K$1000,ROW(A999))),"")</f>
        <v/>
      </c>
    </row>
    <row r="1000" customFormat="false" ht="22.5" hidden="false" customHeight="true" outlineLevel="0" collapsed="false">
      <c r="L1000" s="639"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11" activeCellId="0" sqref="H11"/>
    </sheetView>
  </sheetViews>
  <sheetFormatPr defaultColWidth="10.4921875" defaultRowHeight="24.45" customHeight="false"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 hidden="false" customHeight="true" outlineLevel="0" collapsed="false">
      <c r="A1" s="99"/>
    </row>
    <row r="2" customFormat="false" ht="24.1" hidden="false" customHeight="true" outlineLevel="0" collapsed="false">
      <c r="A2" s="99"/>
    </row>
    <row r="3" customFormat="false" ht="24" hidden="false" customHeight="true" outlineLevel="0" collapsed="false">
      <c r="A3" s="99"/>
    </row>
    <row r="4" customFormat="false" ht="24" hidden="false" customHeight="true" outlineLevel="0" collapsed="false">
      <c r="A4" s="99"/>
    </row>
    <row r="5" customFormat="false" ht="24.1" hidden="false" customHeight="true" outlineLevel="0" collapsed="false">
      <c r="A5" s="642"/>
    </row>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customHeight="false" zeroHeight="false" outlineLevelRow="0" outlineLevelCol="0"/>
  <cols>
    <col collapsed="false" customWidth="true" hidden="false" outlineLevel="0" max="1" min="1" style="528" width="26.84"/>
    <col collapsed="false" customWidth="true" hidden="false" outlineLevel="0" max="2" min="2" style="528" width="28.17"/>
    <col collapsed="false" customWidth="true" hidden="false" outlineLevel="0" max="3" min="3" style="105" width="9.33"/>
    <col collapsed="false" customWidth="true" hidden="false" outlineLevel="0" max="4" min="4" style="528" width="22.33"/>
    <col collapsed="false" customWidth="true" hidden="false" outlineLevel="0" max="5" min="5" style="105" width="10.5"/>
    <col collapsed="false" customWidth="true" hidden="true" outlineLevel="0" max="6" min="6" style="529" width="10.5"/>
    <col collapsed="false" customWidth="true" hidden="false" outlineLevel="0" max="7" min="7" style="528" width="18.67"/>
    <col collapsed="false" customWidth="true" hidden="false" outlineLevel="0" max="9" min="8" style="105" width="7.83"/>
    <col collapsed="false" customWidth="false" hidden="false" outlineLevel="0" max="1024" min="10" style="529" width="10.33"/>
  </cols>
  <sheetData>
    <row r="1" customFormat="false" ht="22.5" hidden="false" customHeight="true" outlineLevel="0" collapsed="false">
      <c r="A1" s="528" t="n">
        <f aca="false">cp_bl!A1</f>
        <v>0</v>
      </c>
    </row>
    <row r="2" customFormat="false" ht="22.5" hidden="false" customHeight="true" outlineLevel="0" collapsed="false">
      <c r="A2" s="452"/>
      <c r="B2" s="452"/>
      <c r="C2" s="349"/>
      <c r="D2" s="452"/>
      <c r="E2" s="349"/>
      <c r="F2" s="349"/>
      <c r="G2" s="452"/>
      <c r="H2" s="349"/>
      <c r="I2" s="349"/>
    </row>
    <row r="3" customFormat="false" ht="22.5" hidden="false" customHeight="true" outlineLevel="0" collapsed="false">
      <c r="A3" s="452"/>
      <c r="B3" s="452"/>
      <c r="C3" s="349"/>
      <c r="D3" s="452"/>
      <c r="E3" s="349"/>
      <c r="F3" s="349"/>
      <c r="G3" s="452"/>
      <c r="H3" s="349"/>
      <c r="I3" s="349"/>
    </row>
    <row r="4" customFormat="false" ht="22.5" hidden="false" customHeight="true" outlineLevel="0" collapsed="false">
      <c r="A4" s="452"/>
      <c r="B4" s="452"/>
      <c r="C4" s="349"/>
      <c r="D4" s="452"/>
      <c r="E4" s="349"/>
      <c r="F4" s="349"/>
      <c r="G4" s="452"/>
      <c r="H4" s="349"/>
      <c r="I4" s="349"/>
    </row>
    <row r="5" customFormat="false" ht="22.5" hidden="false" customHeight="true" outlineLevel="0" collapsed="false">
      <c r="A5" s="452"/>
      <c r="B5" s="452"/>
      <c r="C5" s="349"/>
      <c r="D5" s="452"/>
      <c r="E5" s="349"/>
      <c r="F5" s="349"/>
      <c r="G5" s="452"/>
      <c r="H5" s="349"/>
      <c r="I5" s="349"/>
    </row>
    <row r="6" customFormat="false" ht="22.5" hidden="false" customHeight="true" outlineLevel="0" collapsed="false">
      <c r="A6" s="452"/>
      <c r="B6" s="452"/>
      <c r="C6" s="349"/>
      <c r="D6" s="452"/>
      <c r="E6" s="349"/>
      <c r="F6" s="349"/>
      <c r="G6" s="452"/>
      <c r="H6" s="349"/>
      <c r="I6" s="349"/>
    </row>
    <row r="7" customFormat="false" ht="22.5" hidden="false" customHeight="true" outlineLevel="0" collapsed="false">
      <c r="A7" s="452"/>
      <c r="B7" s="452"/>
      <c r="C7" s="349"/>
      <c r="D7" s="452"/>
      <c r="E7" s="349"/>
      <c r="F7" s="349"/>
      <c r="G7" s="452"/>
      <c r="H7" s="349"/>
      <c r="I7" s="349"/>
    </row>
    <row r="8" customFormat="false" ht="22.5" hidden="false" customHeight="true" outlineLevel="0" collapsed="false">
      <c r="A8" s="452"/>
      <c r="B8" s="452"/>
      <c r="C8" s="349"/>
      <c r="D8" s="452"/>
      <c r="E8" s="349"/>
      <c r="F8" s="349"/>
      <c r="G8" s="452"/>
      <c r="H8" s="349"/>
      <c r="I8" s="349"/>
    </row>
    <row r="9" customFormat="false" ht="22.5" hidden="false" customHeight="true" outlineLevel="0" collapsed="false">
      <c r="A9" s="452"/>
      <c r="B9" s="452"/>
      <c r="C9" s="349"/>
      <c r="D9" s="452"/>
      <c r="E9" s="349"/>
      <c r="F9" s="349"/>
      <c r="G9" s="452"/>
      <c r="H9" s="349"/>
      <c r="I9" s="349"/>
    </row>
    <row r="10" customFormat="false" ht="22.5" hidden="false" customHeight="true" outlineLevel="0" collapsed="false">
      <c r="A10" s="452"/>
      <c r="B10" s="452"/>
      <c r="C10" s="349"/>
      <c r="D10" s="452"/>
      <c r="E10" s="349"/>
      <c r="F10" s="349"/>
      <c r="G10" s="452"/>
      <c r="H10" s="349"/>
      <c r="I10" s="349"/>
    </row>
    <row r="11" customFormat="false" ht="22.5" hidden="false" customHeight="true" outlineLevel="0" collapsed="false">
      <c r="A11" s="452"/>
      <c r="B11" s="452"/>
      <c r="C11" s="349"/>
      <c r="D11" s="452"/>
      <c r="E11" s="349"/>
      <c r="F11" s="349"/>
      <c r="G11" s="452"/>
      <c r="H11" s="349"/>
      <c r="I11" s="349"/>
    </row>
    <row r="12" customFormat="false" ht="22.5" hidden="false" customHeight="true" outlineLevel="0" collapsed="false">
      <c r="A12" s="452"/>
      <c r="B12" s="452"/>
      <c r="C12" s="349"/>
      <c r="D12" s="452"/>
      <c r="E12" s="349"/>
      <c r="F12" s="349"/>
      <c r="G12" s="452"/>
      <c r="H12" s="349"/>
      <c r="I12" s="349"/>
    </row>
    <row r="13" customFormat="false" ht="22.5" hidden="false" customHeight="true" outlineLevel="0" collapsed="false">
      <c r="A13" s="452"/>
      <c r="B13" s="452"/>
      <c r="C13" s="349"/>
      <c r="D13" s="452"/>
      <c r="E13" s="349"/>
      <c r="F13" s="349"/>
      <c r="G13" s="452"/>
      <c r="H13" s="349"/>
      <c r="I13" s="349"/>
    </row>
    <row r="14" customFormat="false" ht="22.5" hidden="false" customHeight="true" outlineLevel="0" collapsed="false">
      <c r="A14" s="452"/>
      <c r="B14" s="452"/>
      <c r="C14" s="349"/>
      <c r="D14" s="452"/>
      <c r="E14" s="349"/>
      <c r="F14" s="349"/>
      <c r="G14" s="452"/>
      <c r="H14" s="349"/>
      <c r="I14" s="349"/>
    </row>
    <row r="15" customFormat="false" ht="22.5" hidden="false" customHeight="true" outlineLevel="0" collapsed="false">
      <c r="A15" s="452"/>
      <c r="B15" s="452"/>
      <c r="C15" s="349"/>
      <c r="D15" s="452"/>
      <c r="E15" s="349"/>
      <c r="F15" s="349"/>
      <c r="G15" s="452"/>
      <c r="H15" s="349"/>
      <c r="I15" s="349"/>
    </row>
    <row r="16" customFormat="false" ht="22.5" hidden="false" customHeight="true" outlineLevel="0" collapsed="false">
      <c r="A16" s="452"/>
      <c r="B16" s="452"/>
      <c r="C16" s="349"/>
      <c r="D16" s="452"/>
      <c r="E16" s="349"/>
      <c r="F16" s="349"/>
      <c r="G16" s="452"/>
      <c r="H16" s="349"/>
      <c r="I16" s="349"/>
    </row>
    <row r="17" customFormat="false" ht="22.5" hidden="false" customHeight="true" outlineLevel="0" collapsed="false">
      <c r="A17" s="452"/>
      <c r="B17" s="452"/>
      <c r="C17" s="349"/>
      <c r="D17" s="452"/>
      <c r="E17" s="349"/>
      <c r="F17" s="349"/>
      <c r="G17" s="452"/>
      <c r="H17" s="349"/>
      <c r="I17" s="349"/>
    </row>
    <row r="18" customFormat="false" ht="22.5" hidden="false" customHeight="true" outlineLevel="0" collapsed="false">
      <c r="A18" s="452"/>
      <c r="B18" s="452"/>
      <c r="C18" s="349"/>
      <c r="D18" s="452"/>
      <c r="E18" s="349"/>
      <c r="F18" s="349"/>
      <c r="G18" s="452"/>
      <c r="H18" s="349"/>
      <c r="I18" s="349"/>
    </row>
    <row r="19" customFormat="false" ht="22.5" hidden="false" customHeight="true" outlineLevel="0" collapsed="false">
      <c r="A19" s="452"/>
      <c r="B19" s="452"/>
      <c r="C19" s="349"/>
      <c r="D19" s="452"/>
      <c r="E19" s="349"/>
      <c r="F19" s="349"/>
      <c r="G19" s="452"/>
      <c r="H19" s="349"/>
      <c r="I19" s="349"/>
    </row>
    <row r="20" customFormat="false" ht="22.5" hidden="false" customHeight="true" outlineLevel="0" collapsed="false">
      <c r="A20" s="452"/>
      <c r="B20" s="452"/>
      <c r="C20" s="349"/>
      <c r="D20" s="452"/>
      <c r="E20" s="349"/>
      <c r="F20" s="349"/>
      <c r="G20" s="452"/>
      <c r="H20" s="349"/>
      <c r="I20" s="349"/>
    </row>
    <row r="21" customFormat="false" ht="22.5" hidden="false" customHeight="true" outlineLevel="0" collapsed="false">
      <c r="A21" s="452"/>
      <c r="B21" s="452"/>
      <c r="C21" s="349"/>
      <c r="D21" s="452"/>
      <c r="E21" s="349"/>
      <c r="F21" s="349"/>
      <c r="G21" s="452"/>
      <c r="H21" s="349"/>
      <c r="I21" s="349"/>
    </row>
    <row r="22" customFormat="false" ht="22.5" hidden="false" customHeight="true" outlineLevel="0" collapsed="false">
      <c r="A22" s="452"/>
      <c r="B22" s="452"/>
      <c r="C22" s="349"/>
      <c r="D22" s="452"/>
      <c r="E22" s="349"/>
      <c r="F22" s="349"/>
      <c r="G22" s="452"/>
      <c r="H22" s="349"/>
      <c r="I22" s="349"/>
    </row>
    <row r="23" customFormat="false" ht="22.5" hidden="false" customHeight="true" outlineLevel="0" collapsed="false">
      <c r="A23" s="452"/>
      <c r="B23" s="452"/>
      <c r="C23" s="349"/>
      <c r="D23" s="452"/>
      <c r="E23" s="349"/>
      <c r="F23" s="349"/>
      <c r="G23" s="452"/>
      <c r="H23" s="349"/>
      <c r="I23" s="349"/>
    </row>
    <row r="24" customFormat="false" ht="22.5" hidden="false" customHeight="true" outlineLevel="0" collapsed="false">
      <c r="A24" s="452"/>
      <c r="B24" s="452"/>
      <c r="C24" s="349"/>
      <c r="D24" s="452"/>
      <c r="E24" s="349"/>
      <c r="F24" s="349"/>
      <c r="G24" s="452"/>
      <c r="H24" s="349"/>
      <c r="I24" s="349"/>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10" colorId="64" zoomScale="60" zoomScaleNormal="60" zoomScalePageLayoutView="100" workbookViewId="0">
      <selection pane="topLeft" activeCell="AF35" activeCellId="0" sqref="AF35"/>
    </sheetView>
  </sheetViews>
  <sheetFormatPr defaultColWidth="10.66796875" defaultRowHeight="19.5" customHeight="false"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1"/>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95" width="10.5"/>
  </cols>
  <sheetData>
    <row r="1" customFormat="false" ht="4.5" hidden="false" customHeight="true" outlineLevel="0" collapsed="false"/>
    <row r="2" customFormat="false" ht="19.5" hidden="false" customHeight="true" outlineLevel="0" collapsed="false">
      <c r="B2" s="96" t="s">
        <v>44</v>
      </c>
      <c r="C2" s="96"/>
      <c r="D2" s="96"/>
      <c r="E2" s="96"/>
      <c r="F2" s="96"/>
      <c r="G2" s="96"/>
      <c r="H2" s="96"/>
      <c r="I2" s="96"/>
      <c r="J2" s="96"/>
      <c r="K2" s="96"/>
      <c r="L2" s="96"/>
      <c r="M2" s="96"/>
      <c r="N2" s="96"/>
      <c r="O2" s="96"/>
      <c r="P2" s="96"/>
      <c r="Q2" s="96"/>
      <c r="R2" s="96"/>
      <c r="S2" s="96"/>
      <c r="T2" s="96"/>
      <c r="U2" s="96"/>
      <c r="V2" s="96"/>
      <c r="W2" s="96"/>
      <c r="X2" s="96"/>
      <c r="AA2" s="97"/>
    </row>
    <row r="3" customFormat="false" ht="17.25" hidden="false" customHeight="true" outlineLevel="0" collapsed="false">
      <c r="B3" s="96" t="s">
        <v>45</v>
      </c>
      <c r="C3" s="96"/>
      <c r="D3" s="98" t="n">
        <f aca="true">TODAY()</f>
        <v>46128</v>
      </c>
      <c r="E3" s="98"/>
      <c r="F3" s="98"/>
      <c r="G3" s="98"/>
      <c r="H3" s="98"/>
      <c r="I3" s="98"/>
      <c r="J3" s="98"/>
      <c r="K3" s="98"/>
      <c r="L3" s="98"/>
      <c r="M3" s="98"/>
      <c r="N3" s="98"/>
      <c r="O3" s="98"/>
      <c r="P3" s="98"/>
      <c r="Q3" s="98"/>
      <c r="R3" s="98"/>
      <c r="S3" s="98"/>
      <c r="T3" s="98"/>
      <c r="U3" s="98"/>
      <c r="V3" s="98"/>
      <c r="W3" s="98"/>
      <c r="X3" s="98"/>
    </row>
    <row r="4" customFormat="false" ht="24.75" hidden="false" customHeight="true" outlineLevel="0" collapsed="false">
      <c r="B4" s="99"/>
      <c r="D4" s="100"/>
    </row>
    <row r="5" customFormat="false" ht="34.5" hidden="false" customHeight="true" outlineLevel="0" collapsed="false">
      <c r="B5" s="101" t="s">
        <v>46</v>
      </c>
      <c r="C5" s="101"/>
      <c r="D5" s="101"/>
      <c r="E5" s="101"/>
      <c r="F5" s="101" t="n">
        <f aca="false">S55+S65+D79+D95+J95+S92+D122+L124+T123+D138</f>
        <v>0</v>
      </c>
      <c r="G5" s="101"/>
      <c r="H5" s="101"/>
      <c r="I5" s="101"/>
      <c r="K5" s="101" t="s">
        <v>47</v>
      </c>
      <c r="L5" s="101"/>
      <c r="M5" s="101"/>
      <c r="N5" s="101"/>
      <c r="O5" s="101"/>
      <c r="P5" s="101"/>
      <c r="Q5" s="102" t="n">
        <f aca="false">U55+U65+V92+F95</f>
        <v>0</v>
      </c>
      <c r="R5" s="101" t="s">
        <v>48</v>
      </c>
      <c r="S5" s="101"/>
      <c r="T5" s="101"/>
      <c r="U5" s="101"/>
      <c r="V5" s="101"/>
      <c r="W5" s="101"/>
      <c r="X5" s="102" t="n">
        <f aca="false">W55+H95</f>
        <v>0</v>
      </c>
    </row>
    <row r="6" customFormat="false" ht="24.75" hidden="false" customHeight="true" outlineLevel="0" collapsed="false">
      <c r="H6" s="103"/>
      <c r="I6" s="103"/>
      <c r="J6" s="103"/>
      <c r="K6" s="103"/>
      <c r="L6" s="103"/>
      <c r="M6" s="103"/>
      <c r="N6" s="103"/>
      <c r="O6" s="103"/>
      <c r="P6" s="103"/>
    </row>
    <row r="7" customFormat="false" ht="24" hidden="false" customHeight="true" outlineLevel="0" collapsed="false">
      <c r="A7" s="104"/>
      <c r="C7" s="96" t="s">
        <v>49</v>
      </c>
      <c r="D7" s="96"/>
      <c r="E7" s="96"/>
      <c r="F7" s="96"/>
      <c r="G7" s="96"/>
      <c r="H7" s="96"/>
      <c r="I7" s="96"/>
      <c r="J7" s="96"/>
      <c r="K7" s="96"/>
      <c r="L7" s="96"/>
      <c r="M7" s="96"/>
      <c r="N7" s="96"/>
      <c r="O7" s="96"/>
      <c r="R7" s="96" t="s">
        <v>21</v>
      </c>
      <c r="S7" s="96"/>
      <c r="T7" s="96"/>
      <c r="U7" s="96"/>
      <c r="V7" s="96"/>
      <c r="W7" s="96"/>
      <c r="X7" s="96"/>
      <c r="AA7" s="105"/>
    </row>
    <row r="8" customFormat="false" ht="24" hidden="false" customHeight="true" outlineLevel="0" collapsed="false">
      <c r="C8" s="106" t="s">
        <v>50</v>
      </c>
      <c r="D8" s="96" t="s">
        <v>51</v>
      </c>
      <c r="E8" s="96"/>
      <c r="F8" s="96"/>
      <c r="G8" s="96"/>
      <c r="H8" s="96"/>
      <c r="I8" s="96"/>
      <c r="J8" s="96"/>
      <c r="K8" s="96"/>
      <c r="L8" s="96"/>
      <c r="M8" s="96"/>
      <c r="N8" s="96"/>
      <c r="O8" s="96"/>
      <c r="R8" s="107" t="s">
        <v>50</v>
      </c>
      <c r="S8" s="96" t="s">
        <v>51</v>
      </c>
      <c r="T8" s="96"/>
      <c r="U8" s="96"/>
      <c r="V8" s="96"/>
      <c r="W8" s="96"/>
      <c r="X8" s="96"/>
      <c r="AB8" s="108" t="s">
        <v>52</v>
      </c>
      <c r="AC8" s="108"/>
      <c r="AD8" s="108"/>
      <c r="AE8" s="108"/>
      <c r="AF8" s="108"/>
      <c r="AG8" s="108"/>
      <c r="AH8" s="108"/>
      <c r="AI8" s="108"/>
      <c r="AJ8" s="108"/>
    </row>
    <row r="9" customFormat="false" ht="24" hidden="false" customHeight="true" outlineLevel="0" collapsed="false">
      <c r="B9" s="109" t="s">
        <v>53</v>
      </c>
      <c r="C9" s="110" t="n">
        <f aca="false">recette!B4</f>
        <v>1000</v>
      </c>
      <c r="D9" s="111" t="n">
        <f aca="false">quantite_matiere!B11+quantite_matiere!C11+quantite_matiere!D11+quantite_matiere!E11+quantite_matiere!F11</f>
        <v>0</v>
      </c>
      <c r="E9" s="111"/>
      <c r="F9" s="111"/>
      <c r="G9" s="111"/>
      <c r="H9" s="111"/>
      <c r="I9" s="111"/>
      <c r="J9" s="111"/>
      <c r="K9" s="111"/>
      <c r="L9" s="111"/>
      <c r="M9" s="111"/>
      <c r="N9" s="111"/>
      <c r="O9" s="111"/>
      <c r="Q9" s="109" t="s">
        <v>54</v>
      </c>
      <c r="R9" s="112" t="n">
        <f aca="false">recette!AM4</f>
        <v>1000</v>
      </c>
      <c r="S9" s="111" t="n">
        <f aca="false">quantite_matiere!AN11+quantite_matiere!AO11</f>
        <v>0</v>
      </c>
      <c r="T9" s="111"/>
      <c r="U9" s="111"/>
      <c r="V9" s="111"/>
      <c r="W9" s="111"/>
      <c r="X9" s="111"/>
      <c r="AA9" s="113"/>
      <c r="AB9" s="108"/>
      <c r="AC9" s="108"/>
      <c r="AD9" s="108"/>
      <c r="AE9" s="108"/>
      <c r="AF9" s="108"/>
      <c r="AG9" s="108"/>
      <c r="AH9" s="108"/>
      <c r="AI9" s="108"/>
      <c r="AJ9" s="108"/>
    </row>
    <row r="10" customFormat="false" ht="24" hidden="false" customHeight="true" outlineLevel="0" collapsed="false">
      <c r="B10" s="107" t="s">
        <v>55</v>
      </c>
      <c r="C10" s="114" t="n">
        <f aca="false">recette!B9</f>
        <v>730</v>
      </c>
      <c r="D10" s="111" t="n">
        <f aca="false">quantite_matiere!B16+quantite_matiere!C16+quantite_matiere!D16+quantite_matiere!E16+quantite_matiere!F16</f>
        <v>0</v>
      </c>
      <c r="E10" s="111"/>
      <c r="F10" s="111"/>
      <c r="G10" s="111"/>
      <c r="H10" s="111"/>
      <c r="I10" s="111"/>
      <c r="J10" s="111"/>
      <c r="K10" s="111"/>
      <c r="L10" s="111"/>
      <c r="M10" s="111"/>
      <c r="N10" s="111"/>
      <c r="O10" s="111"/>
      <c r="Q10" s="115" t="s">
        <v>55</v>
      </c>
      <c r="R10" s="116" t="n">
        <f aca="false">recette!AM9</f>
        <v>800</v>
      </c>
      <c r="S10" s="111" t="n">
        <f aca="false">quantite_matiere!AN16+quantite_matiere!AO16</f>
        <v>0</v>
      </c>
      <c r="T10" s="111"/>
      <c r="U10" s="111"/>
      <c r="V10" s="111"/>
      <c r="W10" s="111"/>
      <c r="X10" s="111"/>
      <c r="AB10" s="117" t="s">
        <v>49</v>
      </c>
      <c r="AC10" s="117"/>
      <c r="AD10" s="117"/>
      <c r="AE10" s="117"/>
      <c r="AF10" s="117"/>
      <c r="AG10" s="118"/>
      <c r="AH10" s="118"/>
      <c r="AI10" s="118"/>
      <c r="AJ10" s="118"/>
    </row>
    <row r="11" customFormat="false" ht="24" hidden="false" customHeight="true" outlineLevel="0" collapsed="false">
      <c r="B11" s="109" t="s">
        <v>56</v>
      </c>
      <c r="C11" s="114" t="n">
        <f aca="false">recette!B10</f>
        <v>16</v>
      </c>
      <c r="D11" s="111" t="n">
        <f aca="false">quantite_matiere!B17+quantite_matiere!C17+quantite_matiere!D17+quantite_matiere!E17+quantite_matiere!F17</f>
        <v>0</v>
      </c>
      <c r="E11" s="111"/>
      <c r="F11" s="111"/>
      <c r="G11" s="111"/>
      <c r="H11" s="111"/>
      <c r="I11" s="111"/>
      <c r="J11" s="111"/>
      <c r="K11" s="111"/>
      <c r="L11" s="111"/>
      <c r="M11" s="111"/>
      <c r="N11" s="111"/>
      <c r="O11" s="111"/>
      <c r="Q11" s="109" t="s">
        <v>56</v>
      </c>
      <c r="R11" s="116" t="n">
        <f aca="false">recette!AM10</f>
        <v>16</v>
      </c>
      <c r="S11" s="111" t="n">
        <f aca="false">quantite_matiere!AN17+quantite_matiere!AO17</f>
        <v>0</v>
      </c>
      <c r="T11" s="111"/>
      <c r="U11" s="111"/>
      <c r="V11" s="111"/>
      <c r="W11" s="111"/>
      <c r="X11" s="111"/>
      <c r="Z11" s="113"/>
      <c r="AA11" s="113"/>
      <c r="AB11" s="119" t="s">
        <v>57</v>
      </c>
      <c r="AC11" s="119"/>
      <c r="AD11" s="119"/>
      <c r="AE11" s="119"/>
      <c r="AF11" s="119"/>
      <c r="AG11" s="118"/>
      <c r="AH11" s="118"/>
      <c r="AI11" s="118"/>
      <c r="AJ11" s="118"/>
    </row>
    <row r="12" customFormat="false" ht="24" hidden="false" customHeight="true" outlineLevel="0" collapsed="false">
      <c r="B12" s="107" t="s">
        <v>58</v>
      </c>
      <c r="C12" s="114" t="n">
        <f aca="false">recette!B11</f>
        <v>200</v>
      </c>
      <c r="D12" s="111" t="n">
        <f aca="false">quantite_matiere!B18+quantite_matiere!C18+quantite_matiere!D18+quantite_matiere!E18+quantite_matiere!F18</f>
        <v>0</v>
      </c>
      <c r="E12" s="111"/>
      <c r="F12" s="111"/>
      <c r="G12" s="111"/>
      <c r="H12" s="111"/>
      <c r="I12" s="111"/>
      <c r="J12" s="111"/>
      <c r="K12" s="111"/>
      <c r="L12" s="111"/>
      <c r="M12" s="111"/>
      <c r="N12" s="111"/>
      <c r="O12" s="111"/>
      <c r="Q12" s="115" t="s">
        <v>59</v>
      </c>
      <c r="R12" s="116" t="n">
        <f aca="false">recette!AM11</f>
        <v>220</v>
      </c>
      <c r="S12" s="111" t="n">
        <f aca="false">quantite_matiere!AN18+quantite_matiere!AO18</f>
        <v>0</v>
      </c>
      <c r="T12" s="111"/>
      <c r="U12" s="111"/>
      <c r="V12" s="111"/>
      <c r="W12" s="111"/>
      <c r="X12" s="111"/>
      <c r="Z12" s="120"/>
      <c r="AB12" s="121" t="s">
        <v>60</v>
      </c>
      <c r="AC12" s="121"/>
      <c r="AD12" s="121"/>
      <c r="AE12" s="121"/>
      <c r="AF12" s="121"/>
      <c r="AG12" s="118"/>
      <c r="AH12" s="118"/>
      <c r="AI12" s="118"/>
      <c r="AJ12" s="118"/>
      <c r="AK12" s="122"/>
      <c r="AL12" s="122"/>
      <c r="AM12" s="122"/>
    </row>
    <row r="13" customFormat="false" ht="24" hidden="false" customHeight="true" outlineLevel="0" collapsed="false">
      <c r="B13" s="109" t="s">
        <v>61</v>
      </c>
      <c r="C13" s="109"/>
      <c r="D13" s="111" t="n">
        <f aca="false">quantite_matiere!B52+quantite_matiere!C52+quantite_matiere!D52+quantite_matiere!E52+quantite_matiere!F52</f>
        <v>0</v>
      </c>
      <c r="E13" s="111"/>
      <c r="F13" s="111"/>
      <c r="G13" s="111"/>
      <c r="H13" s="111"/>
      <c r="I13" s="111"/>
      <c r="J13" s="111"/>
      <c r="K13" s="111"/>
      <c r="L13" s="111"/>
      <c r="M13" s="111"/>
      <c r="N13" s="111"/>
      <c r="O13" s="111"/>
      <c r="P13" s="123"/>
      <c r="Q13" s="115" t="s">
        <v>62</v>
      </c>
      <c r="R13" s="116" t="n">
        <f aca="false">recette!AM22</f>
        <v>87</v>
      </c>
      <c r="S13" s="111" t="n">
        <f aca="false">quantite_matiere!AN28+quantite_matiere!AO28</f>
        <v>0</v>
      </c>
      <c r="T13" s="111"/>
      <c r="U13" s="111"/>
      <c r="V13" s="111"/>
      <c r="W13" s="111"/>
      <c r="X13" s="111"/>
      <c r="Z13" s="113"/>
      <c r="AA13" s="113"/>
      <c r="AB13" s="124" t="s">
        <v>63</v>
      </c>
      <c r="AC13" s="124"/>
      <c r="AD13" s="124"/>
      <c r="AE13" s="124"/>
      <c r="AF13" s="124"/>
      <c r="AG13" s="118"/>
      <c r="AH13" s="118"/>
      <c r="AI13" s="118"/>
      <c r="AJ13" s="118"/>
      <c r="AK13" s="122"/>
      <c r="AL13" s="122"/>
      <c r="AM13" s="122"/>
    </row>
    <row r="14" customFormat="false" ht="24" hidden="false" customHeight="true" outlineLevel="0" collapsed="false">
      <c r="B14" s="125" t="s">
        <v>64</v>
      </c>
      <c r="C14" s="126" t="n">
        <f aca="false">recette!C14</f>
        <v>0</v>
      </c>
      <c r="D14" s="111" t="n">
        <f aca="false">quantite_matiere!C20</f>
        <v>0</v>
      </c>
      <c r="E14" s="111"/>
      <c r="F14" s="111"/>
      <c r="G14" s="111"/>
      <c r="H14" s="111"/>
      <c r="I14" s="111"/>
      <c r="J14" s="111"/>
      <c r="K14" s="111"/>
      <c r="L14" s="111"/>
      <c r="M14" s="111"/>
      <c r="N14" s="111"/>
      <c r="O14" s="111"/>
      <c r="Q14" s="109" t="s">
        <v>65</v>
      </c>
      <c r="R14" s="116" t="n">
        <v>3</v>
      </c>
      <c r="S14" s="111" t="n">
        <f aca="false">quantite_matiere!AN33+quantite_matiere!AO33</f>
        <v>0</v>
      </c>
      <c r="T14" s="111"/>
      <c r="U14" s="111"/>
      <c r="V14" s="111"/>
      <c r="W14" s="111"/>
      <c r="X14" s="111"/>
      <c r="AA14" s="127"/>
      <c r="AB14" s="113"/>
      <c r="AC14" s="128"/>
      <c r="AD14" s="122"/>
      <c r="AE14" s="122"/>
      <c r="AF14" s="122"/>
      <c r="AG14" s="122"/>
      <c r="AH14" s="122"/>
      <c r="AI14" s="122"/>
      <c r="AJ14" s="122"/>
      <c r="AK14" s="122"/>
      <c r="AL14" s="122"/>
      <c r="AM14" s="122"/>
    </row>
    <row r="15" customFormat="false" ht="24" hidden="false" customHeight="true" outlineLevel="0" collapsed="false">
      <c r="B15" s="125" t="s">
        <v>66</v>
      </c>
      <c r="C15" s="126" t="n">
        <f aca="false">recette!D16</f>
        <v>107</v>
      </c>
      <c r="D15" s="111" t="n">
        <f aca="false">quantite_matiere!D22</f>
        <v>0</v>
      </c>
      <c r="E15" s="111"/>
      <c r="F15" s="111"/>
      <c r="G15" s="111"/>
      <c r="H15" s="111"/>
      <c r="I15" s="111"/>
      <c r="J15" s="111"/>
      <c r="K15" s="111"/>
      <c r="L15" s="111"/>
      <c r="M15" s="111"/>
      <c r="N15" s="111"/>
      <c r="O15" s="111"/>
      <c r="Q15" s="109" t="s">
        <v>67</v>
      </c>
      <c r="R15" s="109"/>
      <c r="S15" s="129" t="n">
        <f aca="false">quantite_matiere!AN52+quantite_matiere!AO52</f>
        <v>0</v>
      </c>
      <c r="T15" s="129"/>
      <c r="U15" s="129"/>
      <c r="V15" s="129"/>
      <c r="W15" s="129"/>
      <c r="X15" s="129"/>
      <c r="AA15" s="127"/>
      <c r="AC15" s="128"/>
      <c r="AD15" s="122"/>
      <c r="AE15" s="122"/>
      <c r="AF15" s="122"/>
      <c r="AG15" s="122"/>
      <c r="AH15" s="122"/>
      <c r="AI15" s="122"/>
      <c r="AJ15" s="122"/>
      <c r="AK15" s="122"/>
      <c r="AL15" s="122"/>
      <c r="AM15" s="122"/>
    </row>
    <row r="16" customFormat="false" ht="24" hidden="false" customHeight="true" outlineLevel="0" collapsed="false">
      <c r="B16" s="125" t="s">
        <v>68</v>
      </c>
      <c r="C16" s="126" t="n">
        <f aca="false">recette!D17</f>
        <v>92</v>
      </c>
      <c r="D16" s="111" t="n">
        <f aca="false">quantite_matiere!D23</f>
        <v>0</v>
      </c>
      <c r="E16" s="111"/>
      <c r="F16" s="111"/>
      <c r="G16" s="111"/>
      <c r="H16" s="111"/>
      <c r="I16" s="111"/>
      <c r="J16" s="111"/>
      <c r="K16" s="111"/>
      <c r="L16" s="111"/>
      <c r="M16" s="111"/>
      <c r="N16" s="111"/>
      <c r="O16" s="111"/>
      <c r="Q16" s="115" t="s">
        <v>69</v>
      </c>
      <c r="R16" s="116" t="n">
        <f aca="false">recette!AM23</f>
        <v>3</v>
      </c>
      <c r="S16" s="111" t="n">
        <f aca="false">quantite_matiere!AN31</f>
        <v>0</v>
      </c>
      <c r="T16" s="111"/>
      <c r="U16" s="111"/>
      <c r="V16" s="111"/>
      <c r="W16" s="111"/>
      <c r="X16" s="111"/>
      <c r="AA16" s="127"/>
      <c r="AB16" s="127"/>
      <c r="AC16" s="127"/>
      <c r="AD16" s="122"/>
      <c r="AE16" s="122"/>
      <c r="AF16" s="122"/>
      <c r="AG16" s="122"/>
      <c r="AH16" s="122"/>
      <c r="AI16" s="122"/>
      <c r="AJ16" s="122"/>
      <c r="AK16" s="122"/>
      <c r="AL16" s="122"/>
      <c r="AM16" s="122"/>
    </row>
    <row r="17" customFormat="false" ht="24" hidden="false" customHeight="true" outlineLevel="0" collapsed="false">
      <c r="B17" s="130"/>
      <c r="C17" s="130"/>
      <c r="D17" s="111" t="s">
        <v>70</v>
      </c>
      <c r="E17" s="111"/>
      <c r="F17" s="111"/>
      <c r="G17" s="111"/>
      <c r="H17" s="111"/>
      <c r="I17" s="111"/>
      <c r="J17" s="111" t="s">
        <v>71</v>
      </c>
      <c r="K17" s="131" t="s">
        <v>72</v>
      </c>
      <c r="L17" s="131"/>
      <c r="M17" s="132" t="s">
        <v>73</v>
      </c>
      <c r="N17" s="132"/>
      <c r="O17" s="132"/>
      <c r="Q17" s="115" t="s">
        <v>74</v>
      </c>
      <c r="R17" s="116" t="n">
        <f aca="false">recette!AM27</f>
        <v>4</v>
      </c>
      <c r="S17" s="111" t="n">
        <f aca="false">quantite_matiere!AN29</f>
        <v>0</v>
      </c>
      <c r="T17" s="111"/>
      <c r="U17" s="111"/>
      <c r="V17" s="111"/>
      <c r="W17" s="111"/>
      <c r="X17" s="111"/>
      <c r="AA17" s="127"/>
      <c r="AB17" s="128"/>
      <c r="AC17" s="133"/>
      <c r="AH17" s="133"/>
    </row>
    <row r="18" customFormat="false" ht="24" hidden="false" customHeight="true" outlineLevel="0" collapsed="false">
      <c r="B18" s="109" t="s">
        <v>61</v>
      </c>
      <c r="C18" s="109"/>
      <c r="D18" s="111" t="n">
        <f aca="false">quantite_matiere!B53</f>
        <v>0</v>
      </c>
      <c r="E18" s="111"/>
      <c r="F18" s="111"/>
      <c r="G18" s="111"/>
      <c r="H18" s="111"/>
      <c r="I18" s="111"/>
      <c r="J18" s="111" t="n">
        <f aca="false">quantite_matiere!C53</f>
        <v>0</v>
      </c>
      <c r="K18" s="131" t="n">
        <f aca="false">quantite_matiere!E53+quantite_matiere!F53</f>
        <v>0</v>
      </c>
      <c r="L18" s="131"/>
      <c r="M18" s="111" t="n">
        <f aca="false">quantite_matiere!D52</f>
        <v>0</v>
      </c>
      <c r="N18" s="111"/>
      <c r="O18" s="111"/>
      <c r="Q18" s="115" t="s">
        <v>75</v>
      </c>
      <c r="R18" s="116" t="n">
        <f aca="false">recette!AN44</f>
        <v>130</v>
      </c>
      <c r="S18" s="111" t="n">
        <f aca="false">quantite_matiere!AO50</f>
        <v>0</v>
      </c>
      <c r="T18" s="111"/>
      <c r="U18" s="111"/>
      <c r="V18" s="111"/>
      <c r="W18" s="111"/>
      <c r="X18" s="111"/>
    </row>
    <row r="19" customFormat="false" ht="24" hidden="false" customHeight="true" outlineLevel="0" collapsed="false">
      <c r="B19" s="109" t="s">
        <v>76</v>
      </c>
      <c r="C19" s="109"/>
      <c r="D19" s="134" t="n">
        <f aca="false">quantite_matiere!B2</f>
        <v>0</v>
      </c>
      <c r="E19" s="135" t="s">
        <v>32</v>
      </c>
      <c r="F19" s="134" t="n">
        <f aca="false">quantite_matiere!B3</f>
        <v>0</v>
      </c>
      <c r="G19" s="136" t="s">
        <v>33</v>
      </c>
      <c r="H19" s="137" t="n">
        <f aca="false">quantite_matiere!B4</f>
        <v>0</v>
      </c>
      <c r="I19" s="138" t="s">
        <v>34</v>
      </c>
      <c r="J19" s="139" t="n">
        <f aca="false">quantite_matiere!C3</f>
        <v>0</v>
      </c>
      <c r="K19" s="140" t="n">
        <f aca="false">production!J41+production!K41</f>
        <v>0</v>
      </c>
      <c r="L19" s="140"/>
      <c r="M19" s="139" t="n">
        <f aca="false">quantite_matiere!D2</f>
        <v>0</v>
      </c>
      <c r="N19" s="139"/>
      <c r="O19" s="135" t="s">
        <v>32</v>
      </c>
      <c r="Q19" s="115" t="s">
        <v>77</v>
      </c>
      <c r="R19" s="141" t="n">
        <f aca="false">recette!AN24</f>
        <v>3</v>
      </c>
      <c r="S19" s="111" t="n">
        <f aca="false">quantite_matiere!AO32</f>
        <v>0</v>
      </c>
      <c r="T19" s="111"/>
      <c r="U19" s="111"/>
      <c r="V19" s="111"/>
      <c r="W19" s="111"/>
      <c r="X19" s="111"/>
      <c r="Z19" s="113"/>
      <c r="AC19" s="133"/>
      <c r="AG19" s="133"/>
      <c r="AJ19" s="142"/>
    </row>
    <row r="20" customFormat="false" ht="30.75" hidden="false" customHeight="true" outlineLevel="0" collapsed="false">
      <c r="K20" s="143" t="n">
        <f aca="false">production!J41</f>
        <v>0</v>
      </c>
      <c r="L20" s="144" t="s">
        <v>78</v>
      </c>
      <c r="M20" s="144"/>
      <c r="N20" s="144"/>
      <c r="O20" s="144"/>
      <c r="S20" s="111" t="s">
        <v>79</v>
      </c>
      <c r="T20" s="111"/>
      <c r="U20" s="111"/>
      <c r="V20" s="111" t="s">
        <v>80</v>
      </c>
      <c r="W20" s="111"/>
      <c r="X20" s="111"/>
      <c r="AA20" s="113"/>
      <c r="AC20" s="133"/>
      <c r="AG20" s="133"/>
      <c r="AJ20" s="133"/>
    </row>
    <row r="21" customFormat="false" ht="42" hidden="false" customHeight="true" outlineLevel="0" collapsed="false">
      <c r="K21" s="143" t="n">
        <f aca="false">production!K41</f>
        <v>0</v>
      </c>
      <c r="L21" s="144" t="s">
        <v>81</v>
      </c>
      <c r="M21" s="144"/>
      <c r="N21" s="144"/>
      <c r="O21" s="144"/>
      <c r="Q21" s="109" t="s">
        <v>67</v>
      </c>
      <c r="R21" s="109"/>
      <c r="S21" s="145" t="n">
        <f aca="false">quantite_matiere!AN52</f>
        <v>0</v>
      </c>
      <c r="T21" s="145"/>
      <c r="U21" s="145"/>
      <c r="V21" s="146" t="n">
        <f aca="false">quantite_matiere!AO52</f>
        <v>0</v>
      </c>
      <c r="W21" s="146"/>
      <c r="X21" s="146"/>
      <c r="BD21" s="94" t="n">
        <f aca="false">D15+D16+M18</f>
        <v>0</v>
      </c>
    </row>
    <row r="22" customFormat="false" ht="24" hidden="false" customHeight="true" outlineLevel="0" collapsed="false">
      <c r="Q22" s="109" t="s">
        <v>82</v>
      </c>
      <c r="R22" s="109"/>
      <c r="S22" s="111" t="n">
        <f aca="false">quantite_matiere!AN2</f>
        <v>0</v>
      </c>
      <c r="T22" s="111"/>
      <c r="U22" s="111"/>
      <c r="V22" s="111" t="n">
        <f aca="false">quantite_matiere!AO2</f>
        <v>0</v>
      </c>
      <c r="W22" s="111"/>
      <c r="X22" s="111"/>
      <c r="AB22" s="147" t="s">
        <v>83</v>
      </c>
      <c r="AC22" s="147"/>
      <c r="AD22" s="148" t="s">
        <v>84</v>
      </c>
      <c r="AE22" s="148"/>
      <c r="AF22" s="148"/>
      <c r="AG22" s="148"/>
      <c r="AH22" s="148"/>
      <c r="AI22" s="148" t="s">
        <v>85</v>
      </c>
      <c r="AJ22" s="148"/>
      <c r="AK22" s="148"/>
      <c r="AL22" s="148"/>
      <c r="AM22" s="148"/>
    </row>
    <row r="23" customFormat="false" ht="24" hidden="false" customHeight="true" outlineLevel="0" collapsed="false">
      <c r="Q23" s="149" t="s">
        <v>86</v>
      </c>
      <c r="R23" s="149"/>
      <c r="S23" s="150" t="n">
        <f aca="false">S22/8</f>
        <v>0</v>
      </c>
      <c r="T23" s="150"/>
      <c r="U23" s="150"/>
      <c r="V23" s="150" t="n">
        <f aca="false">V22/8</f>
        <v>0</v>
      </c>
      <c r="W23" s="150"/>
      <c r="X23" s="150"/>
      <c r="AB23" s="115" t="s">
        <v>87</v>
      </c>
      <c r="AC23" s="151" t="n">
        <f aca="false">recette!AF2</f>
        <v>0</v>
      </c>
      <c r="AD23" s="111" t="s">
        <v>88</v>
      </c>
      <c r="AE23" s="111"/>
      <c r="AF23" s="111"/>
      <c r="AG23" s="111"/>
      <c r="AH23" s="111"/>
      <c r="AI23" s="111"/>
      <c r="AJ23" s="111"/>
      <c r="AK23" s="111"/>
      <c r="AL23" s="111"/>
      <c r="AM23" s="111"/>
    </row>
    <row r="24" customFormat="false" ht="24" hidden="false" customHeight="true" outlineLevel="0" collapsed="false">
      <c r="D24" s="152"/>
      <c r="E24" s="152"/>
      <c r="F24" s="152"/>
      <c r="G24" s="152"/>
      <c r="H24" s="152"/>
      <c r="I24" s="152"/>
      <c r="J24" s="152"/>
      <c r="K24" s="152"/>
      <c r="L24" s="152"/>
      <c r="M24" s="152"/>
      <c r="N24" s="152"/>
      <c r="O24" s="152"/>
      <c r="Q24" s="113"/>
      <c r="R24" s="123"/>
      <c r="S24" s="145"/>
      <c r="T24" s="145"/>
      <c r="U24" s="145"/>
      <c r="V24" s="145"/>
      <c r="W24" s="145"/>
      <c r="X24" s="145"/>
      <c r="AB24" s="147" t="s">
        <v>55</v>
      </c>
      <c r="AC24" s="153" t="n">
        <f aca="false">recette!AF6</f>
        <v>0</v>
      </c>
      <c r="AD24" s="148" t="s">
        <v>89</v>
      </c>
      <c r="AE24" s="148"/>
      <c r="AF24" s="148"/>
      <c r="AG24" s="148"/>
      <c r="AH24" s="148"/>
      <c r="AI24" s="148"/>
      <c r="AJ24" s="148"/>
      <c r="AK24" s="148"/>
      <c r="AL24" s="148"/>
      <c r="AM24" s="148"/>
    </row>
    <row r="25" customFormat="false" ht="24" hidden="false" customHeight="true" outlineLevel="0" collapsed="false">
      <c r="C25" s="96" t="s">
        <v>57</v>
      </c>
      <c r="D25" s="96"/>
      <c r="E25" s="96"/>
      <c r="F25" s="96"/>
      <c r="G25" s="96"/>
      <c r="H25" s="96"/>
      <c r="I25" s="96"/>
      <c r="J25" s="96"/>
      <c r="K25" s="96"/>
      <c r="L25" s="96"/>
      <c r="M25" s="96"/>
      <c r="N25" s="96"/>
      <c r="O25" s="96"/>
      <c r="Q25" s="120"/>
      <c r="R25" s="151"/>
      <c r="S25" s="145"/>
      <c r="T25" s="145"/>
      <c r="U25" s="145"/>
      <c r="V25" s="145"/>
      <c r="W25" s="145"/>
      <c r="X25" s="145"/>
      <c r="AA25" s="123"/>
      <c r="AB25" s="115" t="s">
        <v>56</v>
      </c>
      <c r="AC25" s="151" t="n">
        <f aca="false">recette!AF7</f>
        <v>0</v>
      </c>
      <c r="AD25" s="111" t="s">
        <v>90</v>
      </c>
      <c r="AE25" s="111"/>
      <c r="AF25" s="111"/>
      <c r="AG25" s="111"/>
      <c r="AH25" s="111"/>
      <c r="AI25" s="111"/>
      <c r="AJ25" s="111"/>
      <c r="AK25" s="111"/>
      <c r="AL25" s="111"/>
      <c r="AM25" s="111"/>
    </row>
    <row r="26" customFormat="false" ht="24" hidden="false" customHeight="true" outlineLevel="0" collapsed="false">
      <c r="C26" s="107" t="s">
        <v>50</v>
      </c>
      <c r="D26" s="96" t="s">
        <v>51</v>
      </c>
      <c r="E26" s="96"/>
      <c r="F26" s="96"/>
      <c r="G26" s="96"/>
      <c r="H26" s="96"/>
      <c r="I26" s="96"/>
      <c r="J26" s="96"/>
      <c r="K26" s="96"/>
      <c r="L26" s="96"/>
      <c r="M26" s="96"/>
      <c r="N26" s="96"/>
      <c r="O26" s="96"/>
      <c r="Q26" s="154"/>
      <c r="R26" s="155"/>
      <c r="S26" s="155"/>
      <c r="T26" s="155"/>
      <c r="U26" s="155"/>
      <c r="V26" s="155"/>
      <c r="W26" s="155"/>
      <c r="X26" s="155"/>
      <c r="AB26" s="147" t="s">
        <v>58</v>
      </c>
      <c r="AC26" s="153" t="n">
        <f aca="false">recette!AF8</f>
        <v>0</v>
      </c>
      <c r="AD26" s="148" t="s">
        <v>91</v>
      </c>
      <c r="AE26" s="148"/>
      <c r="AF26" s="148"/>
      <c r="AG26" s="148"/>
      <c r="AH26" s="148"/>
      <c r="AI26" s="148"/>
      <c r="AJ26" s="148"/>
      <c r="AK26" s="148"/>
      <c r="AL26" s="148"/>
      <c r="AM26" s="148"/>
    </row>
    <row r="27" customFormat="false" ht="24" hidden="false" customHeight="true" outlineLevel="0" collapsed="false">
      <c r="B27" s="109" t="s">
        <v>53</v>
      </c>
      <c r="C27" s="156" t="n">
        <v>600</v>
      </c>
      <c r="D27" s="111" t="n">
        <f aca="false">quantite_matiere!G11+quantite_matiere!I11+quantite_matiere!H11</f>
        <v>0</v>
      </c>
      <c r="E27" s="111"/>
      <c r="F27" s="111"/>
      <c r="G27" s="111"/>
      <c r="H27" s="111"/>
      <c r="I27" s="111"/>
      <c r="J27" s="111"/>
      <c r="K27" s="111"/>
      <c r="L27" s="111"/>
      <c r="M27" s="111"/>
      <c r="N27" s="111"/>
      <c r="O27" s="111"/>
      <c r="Q27" s="154"/>
      <c r="R27" s="157"/>
      <c r="S27" s="155"/>
      <c r="T27" s="155"/>
      <c r="U27" s="155"/>
      <c r="V27" s="155"/>
      <c r="W27" s="155"/>
      <c r="AB27" s="109" t="s">
        <v>61</v>
      </c>
      <c r="AC27" s="109"/>
      <c r="AD27" s="111" t="s">
        <v>92</v>
      </c>
      <c r="AE27" s="111"/>
      <c r="AF27" s="111"/>
      <c r="AG27" s="111"/>
      <c r="AH27" s="111"/>
      <c r="AI27" s="111"/>
      <c r="AJ27" s="111"/>
      <c r="AK27" s="111"/>
      <c r="AL27" s="111"/>
      <c r="AM27" s="111"/>
    </row>
    <row r="28" customFormat="false" ht="24" hidden="false" customHeight="true" outlineLevel="0" collapsed="false">
      <c r="B28" s="115" t="s">
        <v>87</v>
      </c>
      <c r="C28" s="158" t="n">
        <f aca="false">recette!G5</f>
        <v>400</v>
      </c>
      <c r="D28" s="111" t="n">
        <f aca="false">quantite_matiere!G12+quantite_matiere!I12+quantite_matiere!H12</f>
        <v>0</v>
      </c>
      <c r="E28" s="111"/>
      <c r="F28" s="111"/>
      <c r="G28" s="111"/>
      <c r="H28" s="111"/>
      <c r="I28" s="111"/>
      <c r="J28" s="111"/>
      <c r="K28" s="111"/>
      <c r="L28" s="111"/>
      <c r="M28" s="111"/>
      <c r="N28" s="111"/>
      <c r="O28" s="111"/>
      <c r="Q28" s="159"/>
      <c r="R28" s="160"/>
      <c r="S28" s="161"/>
      <c r="T28" s="161"/>
      <c r="U28" s="161"/>
      <c r="V28" s="161"/>
      <c r="W28" s="161"/>
    </row>
    <row r="29" customFormat="false" ht="24" hidden="false" customHeight="true" outlineLevel="0" collapsed="false">
      <c r="B29" s="109" t="s">
        <v>55</v>
      </c>
      <c r="C29" s="162" t="n">
        <f aca="false">recette!G9</f>
        <v>780</v>
      </c>
      <c r="D29" s="111" t="n">
        <f aca="false">quantite_matiere!G16+quantite_matiere!I16+quantite_matiere!H16</f>
        <v>0</v>
      </c>
      <c r="E29" s="111"/>
      <c r="F29" s="111"/>
      <c r="G29" s="111"/>
      <c r="H29" s="111"/>
      <c r="I29" s="111"/>
      <c r="J29" s="111"/>
      <c r="K29" s="111"/>
      <c r="L29" s="111"/>
      <c r="M29" s="111"/>
      <c r="N29" s="111"/>
      <c r="O29" s="111"/>
      <c r="Q29" s="163"/>
      <c r="R29" s="112"/>
      <c r="S29" s="161"/>
      <c r="T29" s="161"/>
      <c r="U29" s="161"/>
      <c r="V29" s="161"/>
      <c r="W29" s="161"/>
    </row>
    <row r="30" customFormat="false" ht="24" hidden="false" customHeight="true" outlineLevel="0" collapsed="false">
      <c r="B30" s="115" t="s">
        <v>56</v>
      </c>
      <c r="C30" s="158" t="n">
        <f aca="false">recette!G10</f>
        <v>16</v>
      </c>
      <c r="D30" s="111" t="n">
        <f aca="false">quantite_matiere!G17+quantite_matiere!I17+quantite_matiere!H17</f>
        <v>0</v>
      </c>
      <c r="E30" s="111"/>
      <c r="F30" s="111"/>
      <c r="G30" s="111"/>
      <c r="H30" s="111"/>
      <c r="I30" s="111"/>
      <c r="J30" s="111"/>
      <c r="K30" s="111"/>
      <c r="L30" s="111"/>
      <c r="M30" s="111"/>
      <c r="N30" s="111"/>
      <c r="O30" s="111"/>
      <c r="Q30" s="159"/>
      <c r="R30" s="160"/>
      <c r="S30" s="161"/>
      <c r="T30" s="161"/>
      <c r="U30" s="161"/>
      <c r="V30" s="161"/>
      <c r="W30" s="161"/>
    </row>
    <row r="31" customFormat="false" ht="24" hidden="false" customHeight="true" outlineLevel="0" collapsed="false">
      <c r="B31" s="109" t="s">
        <v>58</v>
      </c>
      <c r="C31" s="162" t="n">
        <f aca="false">recette!G11</f>
        <v>200</v>
      </c>
      <c r="D31" s="111" t="n">
        <f aca="false">quantite_matiere!G18+quantite_matiere!I18+quantite_matiere!H18</f>
        <v>0</v>
      </c>
      <c r="E31" s="111"/>
      <c r="F31" s="111"/>
      <c r="G31" s="111"/>
      <c r="H31" s="111"/>
      <c r="I31" s="111"/>
      <c r="J31" s="111"/>
      <c r="K31" s="111"/>
      <c r="L31" s="111"/>
      <c r="M31" s="111"/>
      <c r="N31" s="111"/>
      <c r="O31" s="111"/>
      <c r="Q31" s="163"/>
      <c r="R31" s="112"/>
      <c r="S31" s="161"/>
      <c r="T31" s="161"/>
      <c r="U31" s="161"/>
      <c r="V31" s="161"/>
      <c r="W31" s="161"/>
    </row>
    <row r="32" customFormat="false" ht="24" hidden="false" customHeight="true" outlineLevel="0" collapsed="false">
      <c r="B32" s="109" t="s">
        <v>61</v>
      </c>
      <c r="C32" s="109"/>
      <c r="D32" s="111" t="n">
        <f aca="false">quantite_matiere!G52+quantite_matiere!I52+quantite_matiere!H52</f>
        <v>0</v>
      </c>
      <c r="E32" s="111"/>
      <c r="F32" s="111"/>
      <c r="G32" s="111"/>
      <c r="H32" s="111"/>
      <c r="I32" s="111"/>
      <c r="J32" s="111"/>
      <c r="K32" s="111"/>
      <c r="L32" s="111"/>
      <c r="M32" s="111"/>
      <c r="N32" s="111"/>
      <c r="O32" s="111"/>
      <c r="Q32" s="159"/>
      <c r="R32" s="159"/>
      <c r="S32" s="161"/>
      <c r="T32" s="161"/>
      <c r="U32" s="161"/>
      <c r="V32" s="161"/>
      <c r="W32" s="161"/>
    </row>
    <row r="33" customFormat="false" ht="24" hidden="false" customHeight="true" outlineLevel="0" collapsed="false">
      <c r="B33" s="109" t="s">
        <v>93</v>
      </c>
      <c r="C33" s="162" t="n">
        <f aca="false">recette!H15</f>
        <v>200</v>
      </c>
      <c r="D33" s="111" t="n">
        <f aca="false">quantite_matiere!H21</f>
        <v>0</v>
      </c>
      <c r="E33" s="111"/>
      <c r="F33" s="111"/>
      <c r="G33" s="111"/>
      <c r="H33" s="111"/>
      <c r="I33" s="111"/>
      <c r="J33" s="111"/>
      <c r="K33" s="111"/>
      <c r="L33" s="111"/>
      <c r="M33" s="111"/>
      <c r="N33" s="111"/>
      <c r="O33" s="111"/>
      <c r="Q33" s="159"/>
      <c r="R33" s="159"/>
      <c r="S33" s="164"/>
      <c r="T33" s="164"/>
      <c r="U33" s="155"/>
      <c r="V33" s="155"/>
      <c r="W33" s="155"/>
      <c r="Y33" s="113"/>
    </row>
    <row r="34" customFormat="false" ht="24" hidden="false" customHeight="true" outlineLevel="0" collapsed="false">
      <c r="D34" s="96" t="s">
        <v>70</v>
      </c>
      <c r="E34" s="96"/>
      <c r="F34" s="96"/>
      <c r="G34" s="96"/>
      <c r="H34" s="96"/>
      <c r="I34" s="96"/>
      <c r="J34" s="96" t="s">
        <v>93</v>
      </c>
      <c r="K34" s="96"/>
      <c r="L34" s="96"/>
      <c r="M34" s="165"/>
      <c r="N34" s="165"/>
      <c r="O34" s="165"/>
      <c r="Q34" s="159"/>
      <c r="R34" s="166"/>
      <c r="S34" s="161"/>
      <c r="T34" s="161"/>
      <c r="U34" s="161"/>
      <c r="V34" s="161"/>
      <c r="W34" s="161"/>
    </row>
    <row r="35" customFormat="false" ht="24" hidden="false" customHeight="true" outlineLevel="0" collapsed="false">
      <c r="B35" s="109" t="s">
        <v>61</v>
      </c>
      <c r="C35" s="109"/>
      <c r="D35" s="111" t="n">
        <f aca="false">quantite_matiere!G53</f>
        <v>0</v>
      </c>
      <c r="E35" s="111"/>
      <c r="F35" s="111"/>
      <c r="G35" s="111"/>
      <c r="H35" s="111"/>
      <c r="I35" s="111"/>
      <c r="J35" s="111" t="n">
        <f aca="false">quantite_matiere!H52</f>
        <v>0</v>
      </c>
      <c r="K35" s="111"/>
      <c r="L35" s="111"/>
      <c r="M35" s="167"/>
      <c r="N35" s="167"/>
      <c r="O35" s="167"/>
      <c r="Q35" s="168"/>
      <c r="R35" s="168"/>
      <c r="S35" s="161"/>
      <c r="T35" s="161"/>
      <c r="U35" s="161"/>
      <c r="V35" s="161"/>
      <c r="W35" s="161"/>
    </row>
    <row r="36" customFormat="false" ht="24" hidden="false" customHeight="true" outlineLevel="0" collapsed="false">
      <c r="B36" s="109" t="s">
        <v>76</v>
      </c>
      <c r="C36" s="109"/>
      <c r="D36" s="134" t="n">
        <f aca="false">quantite_matiere!G2</f>
        <v>0</v>
      </c>
      <c r="E36" s="135" t="s">
        <v>32</v>
      </c>
      <c r="F36" s="134" t="n">
        <f aca="false">quantite_matiere!G3</f>
        <v>0</v>
      </c>
      <c r="G36" s="135" t="s">
        <v>33</v>
      </c>
      <c r="H36" s="169" t="n">
        <f aca="false">quantite_matiere!G4</f>
        <v>0</v>
      </c>
      <c r="I36" s="135" t="s">
        <v>34</v>
      </c>
      <c r="J36" s="170"/>
      <c r="K36" s="171" t="n">
        <f aca="false">quantite_matiere!H2</f>
        <v>0</v>
      </c>
      <c r="L36" s="172" t="s">
        <v>32</v>
      </c>
      <c r="M36" s="173"/>
      <c r="N36" s="120"/>
      <c r="O36" s="120"/>
      <c r="Q36" s="95"/>
      <c r="R36" s="95"/>
      <c r="S36" s="95"/>
      <c r="T36" s="95"/>
      <c r="U36" s="95"/>
      <c r="V36" s="95"/>
      <c r="W36" s="95"/>
    </row>
    <row r="37" customFormat="false" ht="39.75" hidden="false" customHeight="true" outlineLevel="0" collapsed="false">
      <c r="B37" s="113"/>
      <c r="C37" s="113"/>
      <c r="D37" s="174"/>
      <c r="E37" s="120"/>
      <c r="F37" s="174"/>
      <c r="G37" s="120"/>
      <c r="H37" s="175"/>
      <c r="I37" s="120"/>
      <c r="J37" s="174"/>
      <c r="K37" s="120"/>
      <c r="L37" s="173"/>
      <c r="M37" s="173"/>
      <c r="N37" s="120"/>
      <c r="O37" s="120"/>
      <c r="Q37" s="176"/>
      <c r="R37" s="176"/>
      <c r="S37" s="176"/>
      <c r="T37" s="176"/>
      <c r="U37" s="176"/>
      <c r="V37" s="176"/>
      <c r="W37" s="176"/>
      <c r="X37" s="176"/>
    </row>
    <row r="38" customFormat="false" ht="23.25" hidden="false" customHeight="true" outlineLevel="0" collapsed="false">
      <c r="B38" s="101" t="s">
        <v>94</v>
      </c>
      <c r="C38" s="101"/>
      <c r="D38" s="101"/>
      <c r="E38" s="101"/>
      <c r="F38" s="101"/>
      <c r="G38" s="177" t="n">
        <f aca="false">D12+S12+D31+D50+D63+M118+D118</f>
        <v>0</v>
      </c>
      <c r="H38" s="177"/>
      <c r="I38" s="177"/>
      <c r="J38" s="177"/>
      <c r="K38" s="178" t="s">
        <v>95</v>
      </c>
      <c r="L38" s="178"/>
      <c r="M38" s="178"/>
      <c r="N38" s="178"/>
      <c r="O38" s="178"/>
      <c r="P38" s="178"/>
      <c r="Q38" s="178"/>
      <c r="R38" s="178"/>
      <c r="S38" s="178"/>
      <c r="T38" s="178"/>
      <c r="U38" s="178"/>
      <c r="V38" s="178"/>
      <c r="W38" s="178"/>
      <c r="X38" s="176"/>
    </row>
    <row r="39" customFormat="false" ht="23.25" hidden="false" customHeight="true" outlineLevel="0" collapsed="false">
      <c r="B39" s="102"/>
      <c r="C39" s="179"/>
      <c r="D39" s="179"/>
      <c r="E39" s="179"/>
      <c r="F39" s="179"/>
      <c r="G39" s="180"/>
      <c r="H39" s="180"/>
      <c r="I39" s="180"/>
      <c r="J39" s="180"/>
      <c r="K39" s="178"/>
      <c r="L39" s="178"/>
      <c r="M39" s="178"/>
      <c r="N39" s="178"/>
      <c r="O39" s="178"/>
      <c r="P39" s="178"/>
      <c r="Q39" s="178"/>
      <c r="R39" s="178"/>
      <c r="S39" s="178"/>
      <c r="T39" s="178"/>
      <c r="U39" s="178"/>
      <c r="V39" s="178"/>
      <c r="W39" s="178"/>
      <c r="X39" s="176"/>
    </row>
    <row r="40" customFormat="false" ht="19.5" hidden="false" customHeight="true" outlineLevel="0" collapsed="false">
      <c r="B40" s="101" t="s">
        <v>96</v>
      </c>
      <c r="C40" s="101"/>
      <c r="D40" s="101"/>
      <c r="E40" s="101"/>
      <c r="F40" s="101"/>
      <c r="G40" s="177" t="n">
        <f aca="false">S32+S50+S62+D73+S73+D88+S89+D104+L104+Q104+U117+D132</f>
        <v>0</v>
      </c>
      <c r="H40" s="177"/>
      <c r="I40" s="177"/>
      <c r="J40" s="177"/>
      <c r="K40" s="178" t="s">
        <v>97</v>
      </c>
      <c r="L40" s="178"/>
      <c r="M40" s="178"/>
      <c r="N40" s="178"/>
      <c r="O40" s="178"/>
      <c r="P40" s="178"/>
      <c r="Q40" s="178"/>
      <c r="R40" s="178"/>
      <c r="S40" s="178"/>
      <c r="T40" s="178"/>
      <c r="U40" s="178"/>
      <c r="V40" s="178"/>
      <c r="W40" s="178"/>
    </row>
    <row r="41" customFormat="false" ht="19.5" hidden="false" customHeight="true" outlineLevel="0" collapsed="false">
      <c r="B41" s="101"/>
      <c r="C41" s="101"/>
      <c r="D41" s="101"/>
      <c r="E41" s="101"/>
      <c r="F41" s="101"/>
      <c r="G41" s="177"/>
      <c r="H41" s="177"/>
      <c r="I41" s="177"/>
      <c r="J41" s="177"/>
      <c r="K41" s="178"/>
      <c r="L41" s="178"/>
      <c r="M41" s="178"/>
      <c r="N41" s="178"/>
      <c r="O41" s="178"/>
      <c r="P41" s="178"/>
      <c r="Q41" s="178"/>
      <c r="R41" s="178"/>
      <c r="S41" s="178"/>
      <c r="T41" s="178"/>
      <c r="U41" s="178"/>
      <c r="V41" s="178"/>
      <c r="W41" s="178"/>
    </row>
    <row r="42" customFormat="false" ht="19.5" hidden="false" customHeight="true" outlineLevel="0" collapsed="false">
      <c r="K42" s="178"/>
      <c r="L42" s="178"/>
      <c r="M42" s="178"/>
      <c r="N42" s="178"/>
      <c r="O42" s="178"/>
      <c r="P42" s="178"/>
      <c r="Q42" s="178"/>
      <c r="R42" s="178"/>
      <c r="S42" s="178"/>
      <c r="T42" s="178"/>
      <c r="U42" s="178"/>
      <c r="V42" s="178"/>
      <c r="W42" s="178"/>
    </row>
    <row r="43" customFormat="false" ht="19.5" hidden="false" customHeight="true" outlineLevel="0" collapsed="false">
      <c r="Q43" s="102"/>
      <c r="R43" s="102"/>
      <c r="S43" s="102"/>
      <c r="T43" s="102"/>
      <c r="U43" s="102"/>
    </row>
    <row r="44" customFormat="false" ht="24" hidden="false" customHeight="true" outlineLevel="0" collapsed="false">
      <c r="C44" s="96" t="s">
        <v>87</v>
      </c>
      <c r="D44" s="96"/>
      <c r="E44" s="96"/>
      <c r="F44" s="96"/>
      <c r="G44" s="96"/>
      <c r="H44" s="96"/>
      <c r="I44" s="96"/>
      <c r="J44" s="96"/>
      <c r="K44" s="96"/>
      <c r="L44" s="96"/>
      <c r="M44" s="96"/>
      <c r="R44" s="96" t="s">
        <v>60</v>
      </c>
      <c r="S44" s="96"/>
      <c r="T44" s="96"/>
      <c r="U44" s="96"/>
      <c r="V44" s="96"/>
      <c r="W44" s="96"/>
      <c r="X44" s="99"/>
      <c r="Y44" s="127"/>
      <c r="Z44" s="127"/>
      <c r="AC44" s="121" t="s">
        <v>60</v>
      </c>
      <c r="AD44" s="121"/>
      <c r="AE44" s="121"/>
      <c r="AF44" s="121"/>
      <c r="AG44" s="121"/>
      <c r="AH44" s="121"/>
    </row>
    <row r="45" customFormat="false" ht="24" hidden="false" customHeight="true" outlineLevel="0" collapsed="false">
      <c r="C45" s="107" t="s">
        <v>50</v>
      </c>
      <c r="D45" s="96" t="s">
        <v>51</v>
      </c>
      <c r="E45" s="96"/>
      <c r="F45" s="96"/>
      <c r="G45" s="96"/>
      <c r="H45" s="96"/>
      <c r="I45" s="96"/>
      <c r="J45" s="96"/>
      <c r="K45" s="96"/>
      <c r="L45" s="96"/>
      <c r="M45" s="96"/>
      <c r="R45" s="107" t="s">
        <v>50</v>
      </c>
      <c r="S45" s="96" t="s">
        <v>51</v>
      </c>
      <c r="T45" s="96"/>
      <c r="U45" s="96"/>
      <c r="V45" s="96"/>
      <c r="W45" s="96"/>
      <c r="X45" s="99"/>
      <c r="Y45" s="122"/>
      <c r="Z45" s="122"/>
      <c r="AC45" s="107" t="s">
        <v>50</v>
      </c>
      <c r="AD45" s="96" t="s">
        <v>51</v>
      </c>
      <c r="AE45" s="96"/>
      <c r="AF45" s="96"/>
      <c r="AG45" s="96"/>
      <c r="AH45" s="96"/>
    </row>
    <row r="46" customFormat="false" ht="24" hidden="false" customHeight="true" outlineLevel="0" collapsed="false">
      <c r="B46" s="109" t="s">
        <v>98</v>
      </c>
      <c r="C46" s="166" t="n">
        <f aca="false">recette!K5</f>
        <v>900</v>
      </c>
      <c r="D46" s="111" t="n">
        <f aca="false">quantite_matiere!K12+quantite_matiere!L12</f>
        <v>0</v>
      </c>
      <c r="E46" s="111"/>
      <c r="F46" s="111"/>
      <c r="G46" s="111"/>
      <c r="H46" s="111"/>
      <c r="I46" s="111"/>
      <c r="J46" s="111"/>
      <c r="K46" s="111"/>
      <c r="L46" s="111"/>
      <c r="M46" s="111"/>
      <c r="Q46" s="96" t="s">
        <v>99</v>
      </c>
      <c r="R46" s="181" t="n">
        <f aca="false">recette!N6</f>
        <v>1000</v>
      </c>
      <c r="S46" s="111" t="n">
        <f aca="false">quantite_matiere!N13+quantite_matiere!O13</f>
        <v>0</v>
      </c>
      <c r="T46" s="111"/>
      <c r="U46" s="111"/>
      <c r="V46" s="111"/>
      <c r="W46" s="111"/>
      <c r="X46" s="133"/>
      <c r="Y46" s="122"/>
      <c r="Z46" s="122"/>
      <c r="AA46" s="123"/>
      <c r="AB46" s="182" t="s">
        <v>99</v>
      </c>
      <c r="AC46" s="183" t="n">
        <f aca="false">recette!Z6</f>
        <v>0</v>
      </c>
      <c r="AD46" s="184" t="s">
        <v>100</v>
      </c>
      <c r="AE46" s="184"/>
      <c r="AF46" s="184"/>
      <c r="AG46" s="184"/>
      <c r="AH46" s="184"/>
    </row>
    <row r="47" customFormat="false" ht="24" hidden="false" customHeight="true" outlineLevel="0" collapsed="false">
      <c r="B47" s="109" t="s">
        <v>101</v>
      </c>
      <c r="C47" s="166" t="n">
        <v>100</v>
      </c>
      <c r="D47" s="111" t="n">
        <f aca="false">quantite_matiere!K11+quantite_matiere!L11</f>
        <v>0</v>
      </c>
      <c r="E47" s="111"/>
      <c r="F47" s="111"/>
      <c r="G47" s="111"/>
      <c r="H47" s="111"/>
      <c r="I47" s="111"/>
      <c r="J47" s="111"/>
      <c r="K47" s="111"/>
      <c r="L47" s="111"/>
      <c r="M47" s="111"/>
      <c r="Q47" s="96"/>
      <c r="R47" s="181"/>
      <c r="S47" s="111"/>
      <c r="T47" s="111"/>
      <c r="U47" s="111"/>
      <c r="V47" s="111"/>
      <c r="W47" s="111"/>
      <c r="X47" s="133"/>
      <c r="Y47" s="122"/>
      <c r="Z47" s="122"/>
      <c r="AA47" s="123"/>
      <c r="AB47" s="182"/>
      <c r="AC47" s="183"/>
      <c r="AD47" s="184"/>
    </row>
    <row r="48" customFormat="false" ht="24" hidden="false" customHeight="true" outlineLevel="0" collapsed="false">
      <c r="B48" s="115" t="s">
        <v>55</v>
      </c>
      <c r="C48" s="158" t="n">
        <f aca="false">recette!K9</f>
        <v>850</v>
      </c>
      <c r="D48" s="185" t="n">
        <f aca="false">quantite_matiere!K16+quantite_matiere!L16</f>
        <v>0</v>
      </c>
      <c r="E48" s="185"/>
      <c r="F48" s="185"/>
      <c r="G48" s="185"/>
      <c r="H48" s="185"/>
      <c r="I48" s="185"/>
      <c r="J48" s="185"/>
      <c r="K48" s="185"/>
      <c r="L48" s="185"/>
      <c r="M48" s="185"/>
      <c r="Q48" s="115" t="s">
        <v>55</v>
      </c>
      <c r="R48" s="158" t="n">
        <f aca="false">recette!N9</f>
        <v>880</v>
      </c>
      <c r="S48" s="111" t="n">
        <f aca="false">quantite_matiere!N16+quantite_matiere!O16</f>
        <v>0</v>
      </c>
      <c r="T48" s="111"/>
      <c r="U48" s="111"/>
      <c r="V48" s="111"/>
      <c r="W48" s="111"/>
      <c r="X48" s="133"/>
      <c r="Y48" s="122"/>
      <c r="Z48" s="122"/>
      <c r="AB48" s="115" t="s">
        <v>55</v>
      </c>
      <c r="AC48" s="151" t="n">
        <f aca="false">recette!Z9</f>
        <v>0</v>
      </c>
      <c r="AD48" s="111" t="s">
        <v>102</v>
      </c>
      <c r="AE48" s="111"/>
      <c r="AF48" s="111"/>
      <c r="AG48" s="111"/>
      <c r="AH48" s="111"/>
    </row>
    <row r="49" customFormat="false" ht="24" hidden="false" customHeight="true" outlineLevel="0" collapsed="false">
      <c r="B49" s="109" t="s">
        <v>56</v>
      </c>
      <c r="C49" s="158" t="n">
        <f aca="false">recette!K10</f>
        <v>16</v>
      </c>
      <c r="D49" s="111" t="n">
        <f aca="false">quantite_matiere!K17+quantite_matiere!L17</f>
        <v>0</v>
      </c>
      <c r="E49" s="111"/>
      <c r="F49" s="111"/>
      <c r="G49" s="111"/>
      <c r="H49" s="111"/>
      <c r="I49" s="111"/>
      <c r="J49" s="111"/>
      <c r="K49" s="111"/>
      <c r="L49" s="111"/>
      <c r="M49" s="111"/>
      <c r="Q49" s="109" t="s">
        <v>56</v>
      </c>
      <c r="R49" s="158" t="n">
        <f aca="false">recette!N10</f>
        <v>16</v>
      </c>
      <c r="S49" s="111" t="n">
        <f aca="false">quantite_matiere!N17+quantite_matiere!O17</f>
        <v>0</v>
      </c>
      <c r="T49" s="111"/>
      <c r="U49" s="111"/>
      <c r="V49" s="111"/>
      <c r="W49" s="111"/>
      <c r="X49" s="186"/>
      <c r="Y49" s="122"/>
      <c r="Z49" s="122"/>
      <c r="AB49" s="182" t="s">
        <v>56</v>
      </c>
      <c r="AC49" s="151" t="n">
        <f aca="false">recette!Z10</f>
        <v>0</v>
      </c>
      <c r="AD49" s="184" t="s">
        <v>103</v>
      </c>
      <c r="AE49" s="184"/>
      <c r="AF49" s="184"/>
      <c r="AG49" s="184"/>
      <c r="AH49" s="184"/>
    </row>
    <row r="50" customFormat="false" ht="24" hidden="false" customHeight="true" outlineLevel="0" collapsed="false">
      <c r="B50" s="115" t="s">
        <v>59</v>
      </c>
      <c r="C50" s="158" t="n">
        <f aca="false">recette!K11</f>
        <v>200</v>
      </c>
      <c r="D50" s="185" t="n">
        <f aca="false">quantite_matiere!K18+quantite_matiere!L18</f>
        <v>0</v>
      </c>
      <c r="E50" s="185"/>
      <c r="F50" s="185"/>
      <c r="G50" s="185"/>
      <c r="H50" s="185"/>
      <c r="I50" s="185"/>
      <c r="J50" s="185"/>
      <c r="K50" s="185"/>
      <c r="L50" s="185"/>
      <c r="M50" s="185"/>
      <c r="Q50" s="115" t="s">
        <v>104</v>
      </c>
      <c r="R50" s="158" t="n">
        <f aca="false">recette!N12</f>
        <v>200</v>
      </c>
      <c r="S50" s="111" t="n">
        <f aca="false">quantite_matiere!N19+quantite_matiere!O19</f>
        <v>0</v>
      </c>
      <c r="T50" s="111"/>
      <c r="U50" s="111"/>
      <c r="V50" s="111"/>
      <c r="W50" s="111"/>
      <c r="X50" s="133"/>
      <c r="Y50" s="122"/>
      <c r="Z50" s="122"/>
      <c r="AB50" s="115" t="s">
        <v>58</v>
      </c>
      <c r="AC50" s="151" t="n">
        <f aca="false">recette!Z11</f>
        <v>0</v>
      </c>
      <c r="AD50" s="111" t="s">
        <v>105</v>
      </c>
      <c r="AE50" s="111"/>
      <c r="AF50" s="111"/>
      <c r="AG50" s="111"/>
      <c r="AH50" s="111"/>
    </row>
    <row r="51" customFormat="false" ht="24" hidden="false" customHeight="true" outlineLevel="0" collapsed="false">
      <c r="B51" s="109" t="s">
        <v>61</v>
      </c>
      <c r="C51" s="109"/>
      <c r="D51" s="111" t="n">
        <f aca="false">quantite_matiere!K52+quantite_matiere!L52</f>
        <v>0</v>
      </c>
      <c r="E51" s="111"/>
      <c r="F51" s="111"/>
      <c r="G51" s="111"/>
      <c r="H51" s="111"/>
      <c r="I51" s="111"/>
      <c r="J51" s="111"/>
      <c r="K51" s="111"/>
      <c r="L51" s="111"/>
      <c r="M51" s="111"/>
      <c r="Q51" s="109" t="s">
        <v>106</v>
      </c>
      <c r="R51" s="109"/>
      <c r="S51" s="111" t="n">
        <f aca="false">quantite_matiere!N53+quantite_matiere!O53</f>
        <v>0</v>
      </c>
      <c r="T51" s="111"/>
      <c r="U51" s="111"/>
      <c r="V51" s="111"/>
      <c r="W51" s="111"/>
      <c r="X51" s="186"/>
      <c r="Y51" s="122"/>
      <c r="Z51" s="122"/>
      <c r="AB51" s="187" t="s">
        <v>106</v>
      </c>
      <c r="AC51" s="187"/>
      <c r="AD51" s="184" t="s">
        <v>107</v>
      </c>
      <c r="AE51" s="184"/>
      <c r="AF51" s="184"/>
      <c r="AG51" s="184"/>
      <c r="AH51" s="184"/>
    </row>
    <row r="52" customFormat="false" ht="24" hidden="false" customHeight="true" outlineLevel="0" collapsed="false">
      <c r="B52" s="109" t="s">
        <v>66</v>
      </c>
      <c r="C52" s="188" t="n">
        <f aca="false">recette!L16</f>
        <v>162</v>
      </c>
      <c r="D52" s="111" t="n">
        <f aca="false">quantite_matiere!L22</f>
        <v>0</v>
      </c>
      <c r="E52" s="111"/>
      <c r="F52" s="111"/>
      <c r="G52" s="111"/>
      <c r="H52" s="111"/>
      <c r="I52" s="111"/>
      <c r="J52" s="111"/>
      <c r="K52" s="111"/>
      <c r="L52" s="111"/>
      <c r="M52" s="111"/>
      <c r="Q52" s="109"/>
      <c r="R52" s="188" t="n">
        <f aca="false">recette!O36</f>
        <v>212</v>
      </c>
      <c r="S52" s="111" t="n">
        <f aca="false">quantite_matiere!O42</f>
        <v>0</v>
      </c>
      <c r="T52" s="111"/>
      <c r="U52" s="111"/>
      <c r="V52" s="111"/>
      <c r="W52" s="111"/>
      <c r="AB52" s="127"/>
      <c r="AC52" s="127"/>
      <c r="AD52" s="189"/>
      <c r="AE52" s="113"/>
      <c r="AF52" s="189"/>
      <c r="AG52" s="113"/>
      <c r="AH52" s="189"/>
    </row>
    <row r="53" customFormat="false" ht="24" hidden="false" customHeight="true" outlineLevel="0" collapsed="false">
      <c r="B53" s="130"/>
      <c r="C53" s="130"/>
      <c r="D53" s="111" t="s">
        <v>70</v>
      </c>
      <c r="E53" s="111"/>
      <c r="F53" s="111"/>
      <c r="G53" s="111"/>
      <c r="H53" s="111"/>
      <c r="J53" s="96" t="s">
        <v>66</v>
      </c>
      <c r="K53" s="96"/>
      <c r="L53" s="96"/>
      <c r="M53" s="96"/>
      <c r="Q53" s="130"/>
      <c r="R53" s="130"/>
      <c r="S53" s="111" t="s">
        <v>70</v>
      </c>
      <c r="T53" s="111"/>
      <c r="U53" s="111"/>
      <c r="V53" s="111"/>
      <c r="W53" s="111"/>
      <c r="X53" s="111"/>
    </row>
    <row r="54" customFormat="false" ht="24" hidden="false" customHeight="true" outlineLevel="0" collapsed="false">
      <c r="B54" s="109" t="s">
        <v>61</v>
      </c>
      <c r="C54" s="109"/>
      <c r="D54" s="111" t="n">
        <f aca="false">quantite_matiere!K52</f>
        <v>0</v>
      </c>
      <c r="E54" s="111"/>
      <c r="F54" s="111"/>
      <c r="G54" s="111"/>
      <c r="H54" s="111"/>
      <c r="J54" s="111" t="n">
        <f aca="false">quantite_matiere!L52</f>
        <v>0</v>
      </c>
      <c r="K54" s="111"/>
      <c r="L54" s="111"/>
      <c r="M54" s="111"/>
      <c r="Q54" s="109" t="s">
        <v>106</v>
      </c>
      <c r="R54" s="109"/>
      <c r="S54" s="111" t="n">
        <f aca="false">quantite_matiere!N52</f>
        <v>0</v>
      </c>
      <c r="T54" s="111"/>
      <c r="U54" s="111"/>
      <c r="V54" s="111"/>
      <c r="W54" s="111"/>
      <c r="X54" s="111"/>
    </row>
    <row r="55" customFormat="false" ht="24" hidden="false" customHeight="true" outlineLevel="0" collapsed="false">
      <c r="B55" s="109" t="s">
        <v>76</v>
      </c>
      <c r="C55" s="109"/>
      <c r="D55" s="134" t="n">
        <f aca="false">quantite_matiere!K2</f>
        <v>0</v>
      </c>
      <c r="E55" s="135" t="s">
        <v>32</v>
      </c>
      <c r="F55" s="170" t="n">
        <f aca="false">quantite_matiere!K3</f>
        <v>0</v>
      </c>
      <c r="G55" s="190"/>
      <c r="H55" s="138" t="s">
        <v>33</v>
      </c>
      <c r="I55" s="135"/>
      <c r="J55" s="170" t="n">
        <f aca="false">quantite_matiere!L2</f>
        <v>0</v>
      </c>
      <c r="K55" s="191" t="s">
        <v>32</v>
      </c>
      <c r="L55" s="191"/>
      <c r="M55" s="138"/>
      <c r="Q55" s="109" t="s">
        <v>76</v>
      </c>
      <c r="R55" s="109"/>
      <c r="S55" s="192" t="n">
        <f aca="false">quantite_matiere!N2</f>
        <v>0</v>
      </c>
      <c r="T55" s="193" t="s">
        <v>32</v>
      </c>
      <c r="U55" s="134" t="n">
        <f aca="false">quantite_matiere!N3</f>
        <v>0</v>
      </c>
      <c r="V55" s="193" t="s">
        <v>33</v>
      </c>
      <c r="W55" s="194" t="n">
        <f aca="false">quantite_matiere!N4</f>
        <v>0</v>
      </c>
      <c r="X55" s="193" t="s">
        <v>34</v>
      </c>
      <c r="Y55" s="173"/>
      <c r="Z55" s="120"/>
    </row>
    <row r="56" customFormat="false" ht="60.75" hidden="false" customHeight="true" outlineLevel="0" collapsed="false">
      <c r="AC56" s="124" t="s">
        <v>63</v>
      </c>
      <c r="AD56" s="124"/>
      <c r="AE56" s="124"/>
      <c r="AF56" s="124"/>
      <c r="AG56" s="124"/>
      <c r="AH56" s="124"/>
      <c r="AI56" s="124"/>
    </row>
    <row r="57" customFormat="false" ht="24" hidden="false" customHeight="true" outlineLevel="0" collapsed="false">
      <c r="B57" s="154"/>
      <c r="C57" s="195" t="s">
        <v>63</v>
      </c>
      <c r="D57" s="195"/>
      <c r="E57" s="195"/>
      <c r="F57" s="195"/>
      <c r="G57" s="195"/>
      <c r="H57" s="195"/>
      <c r="I57" s="195"/>
      <c r="J57" s="195"/>
      <c r="K57" s="195"/>
      <c r="R57" s="96" t="s">
        <v>108</v>
      </c>
      <c r="S57" s="96"/>
      <c r="T57" s="96"/>
      <c r="U57" s="96"/>
      <c r="V57" s="96"/>
      <c r="W57" s="96"/>
      <c r="X57" s="96"/>
      <c r="AC57" s="107" t="s">
        <v>50</v>
      </c>
      <c r="AD57" s="96" t="s">
        <v>51</v>
      </c>
      <c r="AE57" s="96"/>
      <c r="AF57" s="96"/>
      <c r="AG57" s="96"/>
      <c r="AH57" s="96"/>
      <c r="AI57" s="96"/>
    </row>
    <row r="58" customFormat="false" ht="24" hidden="false" customHeight="true" outlineLevel="0" collapsed="false">
      <c r="B58" s="154"/>
      <c r="C58" s="196" t="s">
        <v>50</v>
      </c>
      <c r="D58" s="195" t="s">
        <v>51</v>
      </c>
      <c r="E58" s="195"/>
      <c r="F58" s="195"/>
      <c r="G58" s="195"/>
      <c r="H58" s="195"/>
      <c r="I58" s="195"/>
      <c r="J58" s="195"/>
      <c r="K58" s="195"/>
      <c r="R58" s="107" t="s">
        <v>50</v>
      </c>
      <c r="S58" s="96" t="s">
        <v>51</v>
      </c>
      <c r="T58" s="96"/>
      <c r="U58" s="96"/>
      <c r="V58" s="96"/>
      <c r="W58" s="96"/>
      <c r="X58" s="96"/>
      <c r="AB58" s="109" t="s">
        <v>83</v>
      </c>
      <c r="AC58" s="109"/>
      <c r="AD58" s="111" t="s">
        <v>109</v>
      </c>
      <c r="AE58" s="111"/>
      <c r="AF58" s="111"/>
      <c r="AG58" s="111" t="s">
        <v>110</v>
      </c>
      <c r="AH58" s="111"/>
      <c r="AI58" s="111"/>
    </row>
    <row r="59" customFormat="false" ht="40.5" hidden="false" customHeight="true" outlineLevel="0" collapsed="false">
      <c r="B59" s="72" t="s">
        <v>53</v>
      </c>
      <c r="C59" s="188" t="n">
        <f aca="false">recette!Q4</f>
        <v>900</v>
      </c>
      <c r="D59" s="197" t="n">
        <f aca="false">quantite_matiere!Q11</f>
        <v>0</v>
      </c>
      <c r="E59" s="197"/>
      <c r="F59" s="197"/>
      <c r="G59" s="197"/>
      <c r="H59" s="197"/>
      <c r="I59" s="197"/>
      <c r="J59" s="197"/>
      <c r="K59" s="197"/>
      <c r="Q59" s="198" t="s">
        <v>111</v>
      </c>
      <c r="R59" s="199" t="s">
        <v>112</v>
      </c>
      <c r="S59" s="111" t="n">
        <f aca="false">quantite_matiere!S11</f>
        <v>0</v>
      </c>
      <c r="T59" s="111"/>
      <c r="U59" s="111" t="n">
        <f aca="false">quantite_matiere!S12</f>
        <v>0</v>
      </c>
      <c r="V59" s="111"/>
      <c r="W59" s="111" t="n">
        <f aca="false">quantite_matiere!S15</f>
        <v>0</v>
      </c>
      <c r="X59" s="111"/>
      <c r="AB59" s="200" t="s">
        <v>87</v>
      </c>
      <c r="AC59" s="201" t="n">
        <f aca="false">recette!AF4</f>
        <v>0</v>
      </c>
      <c r="AD59" s="202" t="s">
        <v>113</v>
      </c>
      <c r="AE59" s="202"/>
      <c r="AF59" s="202"/>
      <c r="AG59" s="202"/>
      <c r="AH59" s="202"/>
      <c r="AI59" s="202"/>
    </row>
    <row r="60" customFormat="false" ht="24" hidden="false" customHeight="true" outlineLevel="0" collapsed="false">
      <c r="B60" s="72" t="s">
        <v>87</v>
      </c>
      <c r="C60" s="203" t="n">
        <f aca="false">recette!Q5</f>
        <v>100</v>
      </c>
      <c r="D60" s="197" t="n">
        <f aca="false">quantite_matiere!Q12</f>
        <v>0</v>
      </c>
      <c r="E60" s="197"/>
      <c r="F60" s="197"/>
      <c r="G60" s="197"/>
      <c r="H60" s="197"/>
      <c r="I60" s="197"/>
      <c r="J60" s="197"/>
      <c r="K60" s="197"/>
      <c r="Q60" s="115" t="s">
        <v>55</v>
      </c>
      <c r="R60" s="203" t="n">
        <f aca="false">recette!S9</f>
        <v>930</v>
      </c>
      <c r="S60" s="185" t="n">
        <f aca="false">quantite_matiere!S16</f>
        <v>0</v>
      </c>
      <c r="T60" s="185"/>
      <c r="U60" s="185"/>
      <c r="V60" s="185"/>
      <c r="W60" s="185"/>
      <c r="X60" s="185"/>
      <c r="AB60" s="115" t="s">
        <v>55</v>
      </c>
      <c r="AC60" s="201" t="n">
        <f aca="false">recette!AU8</f>
        <v>0</v>
      </c>
      <c r="AD60" s="185" t="s">
        <v>114</v>
      </c>
      <c r="AE60" s="185"/>
      <c r="AF60" s="185"/>
      <c r="AG60" s="185"/>
      <c r="AH60" s="185"/>
      <c r="AI60" s="185"/>
    </row>
    <row r="61" customFormat="false" ht="24" hidden="false" customHeight="true" outlineLevel="0" collapsed="false">
      <c r="B61" s="204" t="s">
        <v>55</v>
      </c>
      <c r="C61" s="203" t="n">
        <f aca="false">recette!Q9</f>
        <v>770</v>
      </c>
      <c r="D61" s="205" t="n">
        <f aca="false">quantite_matiere!Q16</f>
        <v>0</v>
      </c>
      <c r="E61" s="205"/>
      <c r="F61" s="205"/>
      <c r="G61" s="205"/>
      <c r="H61" s="205"/>
      <c r="I61" s="205"/>
      <c r="J61" s="205"/>
      <c r="K61" s="205"/>
      <c r="Q61" s="109" t="s">
        <v>56</v>
      </c>
      <c r="R61" s="203" t="n">
        <f aca="false">recette!S10</f>
        <v>16</v>
      </c>
      <c r="S61" s="111" t="n">
        <f aca="false">quantite_matiere!S17</f>
        <v>0</v>
      </c>
      <c r="T61" s="111"/>
      <c r="U61" s="111"/>
      <c r="V61" s="111"/>
      <c r="W61" s="111"/>
      <c r="X61" s="111"/>
      <c r="AB61" s="200" t="s">
        <v>56</v>
      </c>
      <c r="AC61" s="201" t="n">
        <f aca="false">recette!AU9</f>
        <v>0</v>
      </c>
      <c r="AD61" s="202" t="s">
        <v>115</v>
      </c>
      <c r="AE61" s="202"/>
      <c r="AF61" s="202"/>
      <c r="AG61" s="202"/>
      <c r="AH61" s="202"/>
      <c r="AI61" s="202"/>
    </row>
    <row r="62" customFormat="false" ht="24" hidden="false" customHeight="true" outlineLevel="0" collapsed="false">
      <c r="B62" s="72" t="s">
        <v>56</v>
      </c>
      <c r="C62" s="203" t="n">
        <f aca="false">recette!Q10</f>
        <v>17</v>
      </c>
      <c r="D62" s="197" t="n">
        <f aca="false">quantite_matiere!Q17</f>
        <v>0</v>
      </c>
      <c r="E62" s="197"/>
      <c r="F62" s="197"/>
      <c r="G62" s="197"/>
      <c r="H62" s="197"/>
      <c r="I62" s="197"/>
      <c r="J62" s="197"/>
      <c r="K62" s="197"/>
      <c r="Q62" s="115" t="s">
        <v>104</v>
      </c>
      <c r="R62" s="203" t="n">
        <f aca="false">recette!S12</f>
        <v>200</v>
      </c>
      <c r="S62" s="185" t="n">
        <f aca="false">quantite_matiere!S19</f>
        <v>0</v>
      </c>
      <c r="T62" s="185"/>
      <c r="U62" s="185"/>
      <c r="V62" s="185"/>
      <c r="W62" s="185"/>
      <c r="X62" s="185"/>
      <c r="AB62" s="115" t="s">
        <v>58</v>
      </c>
      <c r="AC62" s="201" t="n">
        <f aca="false">recette!AU10</f>
        <v>0</v>
      </c>
      <c r="AD62" s="185" t="s">
        <v>116</v>
      </c>
      <c r="AE62" s="185"/>
      <c r="AF62" s="185"/>
      <c r="AG62" s="185"/>
      <c r="AH62" s="185"/>
      <c r="AI62" s="185"/>
    </row>
    <row r="63" customFormat="false" ht="24" hidden="false" customHeight="true" outlineLevel="0" collapsed="false">
      <c r="B63" s="204" t="s">
        <v>58</v>
      </c>
      <c r="C63" s="203" t="n">
        <f aca="false">recette!Q11</f>
        <v>200</v>
      </c>
      <c r="D63" s="205" t="n">
        <f aca="false">quantite_matiere!Q18</f>
        <v>0</v>
      </c>
      <c r="E63" s="205"/>
      <c r="F63" s="205"/>
      <c r="G63" s="205"/>
      <c r="H63" s="205"/>
      <c r="I63" s="205"/>
      <c r="J63" s="205"/>
      <c r="K63" s="205"/>
      <c r="Q63" s="109" t="s">
        <v>117</v>
      </c>
      <c r="R63" s="203" t="n">
        <f aca="false">recette!S19</f>
        <v>119</v>
      </c>
      <c r="S63" s="111" t="n">
        <f aca="false">quantite_matiere!S25</f>
        <v>0</v>
      </c>
      <c r="T63" s="111"/>
      <c r="U63" s="111"/>
      <c r="V63" s="111"/>
      <c r="W63" s="111"/>
      <c r="X63" s="111"/>
      <c r="AB63" s="200" t="s">
        <v>117</v>
      </c>
      <c r="AC63" s="201" t="n">
        <f aca="false">recette!AU18</f>
        <v>0</v>
      </c>
      <c r="AD63" s="202" t="s">
        <v>118</v>
      </c>
      <c r="AE63" s="202"/>
      <c r="AF63" s="202"/>
      <c r="AG63" s="202"/>
      <c r="AH63" s="202"/>
      <c r="AI63" s="202"/>
    </row>
    <row r="64" customFormat="false" ht="24" hidden="false" customHeight="true" outlineLevel="0" collapsed="false">
      <c r="B64" s="72" t="s">
        <v>117</v>
      </c>
      <c r="C64" s="203" t="n">
        <f aca="false">recette!Q19</f>
        <v>125</v>
      </c>
      <c r="D64" s="197" t="n">
        <f aca="false">quantite_matiere!Q25</f>
        <v>0</v>
      </c>
      <c r="E64" s="197"/>
      <c r="F64" s="197"/>
      <c r="G64" s="197"/>
      <c r="H64" s="197"/>
      <c r="I64" s="197"/>
      <c r="J64" s="197"/>
      <c r="K64" s="197"/>
      <c r="Q64" s="109" t="s">
        <v>106</v>
      </c>
      <c r="R64" s="109"/>
      <c r="S64" s="111" t="n">
        <f aca="false">quantite_matiere!S53</f>
        <v>0</v>
      </c>
      <c r="T64" s="111"/>
      <c r="U64" s="111"/>
      <c r="V64" s="111"/>
      <c r="W64" s="111"/>
      <c r="X64" s="111"/>
      <c r="AB64" s="109" t="s">
        <v>106</v>
      </c>
      <c r="AC64" s="109"/>
      <c r="AD64" s="111" t="s">
        <v>119</v>
      </c>
      <c r="AE64" s="111"/>
      <c r="AF64" s="111"/>
      <c r="AG64" s="111"/>
      <c r="AH64" s="111"/>
      <c r="AI64" s="111"/>
    </row>
    <row r="65" customFormat="false" ht="24" hidden="false" customHeight="true" outlineLevel="0" collapsed="false">
      <c r="B65" s="72" t="s">
        <v>106</v>
      </c>
      <c r="C65" s="72"/>
      <c r="D65" s="197" t="n">
        <f aca="false">quantite_matiere!Q53</f>
        <v>0</v>
      </c>
      <c r="E65" s="197"/>
      <c r="F65" s="197"/>
      <c r="G65" s="197"/>
      <c r="H65" s="197"/>
      <c r="I65" s="197"/>
      <c r="J65" s="197"/>
      <c r="K65" s="197"/>
      <c r="Q65" s="109" t="s">
        <v>76</v>
      </c>
      <c r="R65" s="109"/>
      <c r="S65" s="206" t="n">
        <f aca="false">quantite_matiere!S2</f>
        <v>0</v>
      </c>
      <c r="T65" s="207" t="s">
        <v>32</v>
      </c>
      <c r="U65" s="206" t="n">
        <f aca="false">quantite_matiere!S3</f>
        <v>0</v>
      </c>
      <c r="V65" s="207" t="s">
        <v>33</v>
      </c>
      <c r="W65" s="208"/>
      <c r="X65" s="209"/>
      <c r="AB65" s="210"/>
      <c r="AC65" s="210"/>
      <c r="AD65" s="189"/>
      <c r="AE65" s="113"/>
      <c r="AF65" s="189"/>
      <c r="AG65" s="113"/>
      <c r="AH65" s="189"/>
      <c r="AI65" s="113"/>
    </row>
    <row r="66" customFormat="false" ht="24" hidden="false" customHeight="true" outlineLevel="0" collapsed="false">
      <c r="B66" s="72" t="s">
        <v>76</v>
      </c>
      <c r="C66" s="72"/>
      <c r="D66" s="211" t="n">
        <f aca="false">quantite_matiere!Q2</f>
        <v>0</v>
      </c>
      <c r="E66" s="212" t="s">
        <v>32</v>
      </c>
      <c r="F66" s="78" t="n">
        <f aca="false">quantite_matiere!Q3</f>
        <v>0</v>
      </c>
      <c r="G66" s="78"/>
      <c r="H66" s="212" t="s">
        <v>33</v>
      </c>
      <c r="I66" s="213" t="n">
        <f aca="false">quantite_matiere!Q4</f>
        <v>0</v>
      </c>
      <c r="J66" s="214" t="s">
        <v>34</v>
      </c>
      <c r="K66" s="214"/>
      <c r="R66" s="127"/>
      <c r="S66" s="127"/>
      <c r="T66" s="127"/>
      <c r="U66" s="127"/>
      <c r="V66" s="127"/>
      <c r="W66" s="127"/>
      <c r="X66" s="127"/>
      <c r="Y66" s="127"/>
      <c r="Z66" s="127"/>
    </row>
    <row r="67" customFormat="false" ht="51.75" hidden="false" customHeight="true" outlineLevel="0" collapsed="false">
      <c r="Z67" s="127"/>
    </row>
    <row r="68" customFormat="false" ht="24" hidden="false" customHeight="true" outlineLevel="0" collapsed="false">
      <c r="C68" s="96" t="s">
        <v>16</v>
      </c>
      <c r="D68" s="96"/>
      <c r="E68" s="96"/>
      <c r="F68" s="96"/>
      <c r="G68" s="96"/>
      <c r="H68" s="96"/>
      <c r="R68" s="96" t="s">
        <v>19</v>
      </c>
      <c r="S68" s="96"/>
      <c r="T68" s="96"/>
      <c r="U68" s="96"/>
      <c r="V68" s="96"/>
      <c r="W68" s="96"/>
      <c r="X68" s="96"/>
    </row>
    <row r="69" customFormat="false" ht="24" hidden="false" customHeight="true" outlineLevel="0" collapsed="false">
      <c r="C69" s="107" t="s">
        <v>50</v>
      </c>
      <c r="D69" s="96" t="s">
        <v>51</v>
      </c>
      <c r="E69" s="96"/>
      <c r="F69" s="96"/>
      <c r="G69" s="96"/>
      <c r="H69" s="96"/>
      <c r="R69" s="107" t="s">
        <v>50</v>
      </c>
      <c r="S69" s="96" t="s">
        <v>51</v>
      </c>
      <c r="T69" s="96"/>
      <c r="U69" s="96"/>
      <c r="V69" s="96"/>
      <c r="W69" s="96"/>
      <c r="X69" s="96"/>
    </row>
    <row r="70" customFormat="false" ht="24" hidden="false" customHeight="true" outlineLevel="0" collapsed="false">
      <c r="B70" s="109" t="s">
        <v>120</v>
      </c>
      <c r="C70" s="215" t="n">
        <f aca="false">recette!AG2</f>
        <v>1000</v>
      </c>
      <c r="D70" s="111" t="n">
        <f aca="false">quantite_matiere!AG9</f>
        <v>0</v>
      </c>
      <c r="E70" s="111"/>
      <c r="F70" s="111"/>
      <c r="G70" s="111"/>
      <c r="H70" s="111"/>
      <c r="Q70" s="109" t="s">
        <v>121</v>
      </c>
      <c r="R70" s="203" t="n">
        <f aca="false">recette!AK2</f>
        <v>1000</v>
      </c>
      <c r="S70" s="111" t="n">
        <f aca="false">quantite_matiere!AL9</f>
        <v>0</v>
      </c>
      <c r="T70" s="111"/>
      <c r="U70" s="111"/>
      <c r="V70" s="111"/>
      <c r="W70" s="111"/>
      <c r="X70" s="111"/>
    </row>
    <row r="71" customFormat="false" ht="24" hidden="false" customHeight="true" outlineLevel="0" collapsed="false">
      <c r="B71" s="115" t="s">
        <v>55</v>
      </c>
      <c r="C71" s="158" t="n">
        <f aca="false">recette!AG9</f>
        <v>605</v>
      </c>
      <c r="D71" s="111" t="n">
        <f aca="false">quantite_matiere!AG16</f>
        <v>0</v>
      </c>
      <c r="E71" s="111"/>
      <c r="F71" s="111"/>
      <c r="G71" s="111"/>
      <c r="H71" s="111"/>
      <c r="Q71" s="115" t="s">
        <v>55</v>
      </c>
      <c r="R71" s="203" t="n">
        <f aca="false">recette!AK9</f>
        <v>700</v>
      </c>
      <c r="S71" s="111" t="n">
        <f aca="false">quantite_matiere!AL16</f>
        <v>0</v>
      </c>
      <c r="T71" s="111"/>
      <c r="U71" s="111"/>
      <c r="V71" s="111"/>
      <c r="W71" s="111"/>
      <c r="X71" s="111"/>
    </row>
    <row r="72" customFormat="false" ht="24" hidden="false" customHeight="true" outlineLevel="0" collapsed="false">
      <c r="B72" s="109" t="s">
        <v>56</v>
      </c>
      <c r="C72" s="158" t="n">
        <f aca="false">recette!AG10</f>
        <v>16</v>
      </c>
      <c r="D72" s="111" t="n">
        <f aca="false">quantite_matiere!AG17</f>
        <v>0</v>
      </c>
      <c r="E72" s="111"/>
      <c r="F72" s="111"/>
      <c r="G72" s="111"/>
      <c r="H72" s="111"/>
      <c r="Q72" s="109" t="s">
        <v>56</v>
      </c>
      <c r="R72" s="203" t="n">
        <f aca="false">recette!AK10</f>
        <v>16</v>
      </c>
      <c r="S72" s="111" t="n">
        <f aca="false">quantite_matiere!AL17</f>
        <v>0</v>
      </c>
      <c r="T72" s="111"/>
      <c r="U72" s="111"/>
      <c r="V72" s="111"/>
      <c r="W72" s="111"/>
      <c r="X72" s="111"/>
    </row>
    <row r="73" customFormat="false" ht="24" hidden="false" customHeight="true" outlineLevel="0" collapsed="false">
      <c r="B73" s="115" t="s">
        <v>104</v>
      </c>
      <c r="C73" s="158" t="n">
        <f aca="false">recette!AG12</f>
        <v>220</v>
      </c>
      <c r="D73" s="111" t="n">
        <f aca="false">quantite_matiere!AG19</f>
        <v>0</v>
      </c>
      <c r="E73" s="111"/>
      <c r="F73" s="111"/>
      <c r="G73" s="111"/>
      <c r="H73" s="111"/>
      <c r="Q73" s="115" t="s">
        <v>104</v>
      </c>
      <c r="R73" s="203" t="n">
        <f aca="false">recette!AK12</f>
        <v>200</v>
      </c>
      <c r="S73" s="111" t="n">
        <f aca="false">quantite_matiere!AL19</f>
        <v>0</v>
      </c>
      <c r="T73" s="111"/>
      <c r="U73" s="111"/>
      <c r="V73" s="111"/>
      <c r="W73" s="111"/>
      <c r="X73" s="111"/>
    </row>
    <row r="74" customFormat="false" ht="24" hidden="false" customHeight="true" outlineLevel="0" collapsed="false">
      <c r="B74" s="115" t="s">
        <v>122</v>
      </c>
      <c r="C74" s="158" t="n">
        <f aca="false">recette!AG22</f>
        <v>78</v>
      </c>
      <c r="D74" s="111" t="n">
        <f aca="false">quantite_matiere!AG28</f>
        <v>0</v>
      </c>
      <c r="E74" s="111"/>
      <c r="F74" s="111"/>
      <c r="G74" s="111"/>
      <c r="H74" s="111"/>
      <c r="Q74" s="109" t="s">
        <v>123</v>
      </c>
      <c r="R74" s="203" t="n">
        <f aca="false">recette!AK32</f>
        <v>80</v>
      </c>
      <c r="S74" s="111" t="n">
        <f aca="false">quantite_matiere!AL38</f>
        <v>0</v>
      </c>
      <c r="T74" s="111"/>
      <c r="U74" s="111"/>
      <c r="V74" s="111"/>
      <c r="W74" s="111"/>
      <c r="X74" s="111"/>
    </row>
    <row r="75" customFormat="false" ht="24" hidden="false" customHeight="true" outlineLevel="0" collapsed="false">
      <c r="B75" s="115" t="s">
        <v>124</v>
      </c>
      <c r="C75" s="158" t="n">
        <f aca="false">recette!AG29</f>
        <v>104</v>
      </c>
      <c r="D75" s="111" t="n">
        <f aca="false">quantite_matiere!AG35</f>
        <v>0</v>
      </c>
      <c r="E75" s="111"/>
      <c r="F75" s="111"/>
      <c r="G75" s="111"/>
      <c r="H75" s="111"/>
      <c r="Q75" s="109" t="s">
        <v>125</v>
      </c>
      <c r="R75" s="203" t="n">
        <f aca="false">recette!AK34</f>
        <v>152</v>
      </c>
      <c r="S75" s="111" t="n">
        <f aca="false">quantite_matiere!AL40</f>
        <v>0</v>
      </c>
      <c r="T75" s="111"/>
      <c r="U75" s="111"/>
      <c r="V75" s="111"/>
      <c r="W75" s="111"/>
      <c r="X75" s="111"/>
    </row>
    <row r="76" customFormat="false" ht="24" hidden="false" customHeight="true" outlineLevel="0" collapsed="false">
      <c r="B76" s="115" t="s">
        <v>126</v>
      </c>
      <c r="C76" s="158" t="n">
        <f aca="false">recette!AG30</f>
        <v>31</v>
      </c>
      <c r="D76" s="111" t="n">
        <f aca="false">quantite_matiere!AG36</f>
        <v>0</v>
      </c>
      <c r="E76" s="111"/>
      <c r="F76" s="111"/>
      <c r="G76" s="111"/>
      <c r="H76" s="111"/>
      <c r="Q76" s="109" t="s">
        <v>127</v>
      </c>
      <c r="R76" s="203" t="n">
        <f aca="false">recette!AK35</f>
        <v>72</v>
      </c>
      <c r="S76" s="111" t="n">
        <f aca="false">quantite_matiere!AL41</f>
        <v>0</v>
      </c>
      <c r="T76" s="111"/>
      <c r="U76" s="111"/>
      <c r="V76" s="111"/>
      <c r="W76" s="111"/>
      <c r="X76" s="111"/>
    </row>
    <row r="77" customFormat="false" ht="24" hidden="false" customHeight="true" outlineLevel="0" collapsed="false">
      <c r="B77" s="115" t="s">
        <v>128</v>
      </c>
      <c r="C77" s="158" t="n">
        <f aca="false">recette!AG31</f>
        <v>125</v>
      </c>
      <c r="D77" s="111" t="n">
        <f aca="false">quantite_matiere!AG37</f>
        <v>0</v>
      </c>
      <c r="E77" s="111"/>
      <c r="F77" s="111"/>
      <c r="G77" s="111"/>
      <c r="H77" s="111"/>
      <c r="Q77" s="109" t="s">
        <v>129</v>
      </c>
      <c r="R77" s="203" t="n">
        <f aca="false">recette!AK29</f>
        <v>85</v>
      </c>
      <c r="S77" s="111" t="n">
        <f aca="false">quantite_matiere!AL35</f>
        <v>0</v>
      </c>
      <c r="T77" s="111"/>
      <c r="U77" s="111"/>
      <c r="V77" s="111"/>
      <c r="W77" s="111"/>
      <c r="X77" s="111"/>
    </row>
    <row r="78" customFormat="false" ht="24" hidden="false" customHeight="true" outlineLevel="0" collapsed="false">
      <c r="B78" s="125" t="s">
        <v>106</v>
      </c>
      <c r="C78" s="125"/>
      <c r="D78" s="111" t="n">
        <f aca="false">quantite_matiere!AG53</f>
        <v>0</v>
      </c>
      <c r="E78" s="111"/>
      <c r="F78" s="111"/>
      <c r="G78" s="111"/>
      <c r="H78" s="111"/>
      <c r="Q78" s="109" t="s">
        <v>106</v>
      </c>
      <c r="S78" s="111" t="n">
        <f aca="false">quantite_matiere!AL53</f>
        <v>0</v>
      </c>
      <c r="T78" s="111"/>
      <c r="U78" s="111"/>
      <c r="V78" s="111"/>
      <c r="W78" s="111"/>
      <c r="X78" s="111"/>
    </row>
    <row r="79" customFormat="false" ht="24" hidden="false" customHeight="true" outlineLevel="0" collapsed="false">
      <c r="B79" s="109" t="s">
        <v>76</v>
      </c>
      <c r="C79" s="109"/>
      <c r="D79" s="216" t="n">
        <f aca="false">quantite_matiere!AG2</f>
        <v>0</v>
      </c>
      <c r="E79" s="216"/>
      <c r="F79" s="216"/>
      <c r="G79" s="216"/>
      <c r="H79" s="216"/>
      <c r="I79" s="217"/>
      <c r="J79" s="217"/>
      <c r="K79" s="217"/>
      <c r="L79" s="217"/>
      <c r="M79" s="217"/>
      <c r="N79" s="217"/>
      <c r="O79" s="217"/>
      <c r="Q79" s="109" t="s">
        <v>76</v>
      </c>
      <c r="R79" s="109"/>
      <c r="S79" s="111" t="n">
        <f aca="false">quantite_matiere!AL2</f>
        <v>0</v>
      </c>
      <c r="T79" s="111"/>
      <c r="U79" s="111"/>
      <c r="V79" s="111"/>
      <c r="W79" s="111"/>
      <c r="X79" s="111"/>
    </row>
    <row r="80" customFormat="false" ht="24" hidden="false" customHeight="true" outlineLevel="0" collapsed="false">
      <c r="B80" s="217"/>
      <c r="C80" s="217"/>
      <c r="D80" s="217"/>
      <c r="E80" s="217"/>
      <c r="F80" s="217"/>
      <c r="G80" s="217"/>
      <c r="H80" s="217"/>
      <c r="I80" s="217"/>
      <c r="J80" s="217"/>
      <c r="K80" s="217"/>
      <c r="L80" s="217"/>
      <c r="M80" s="217"/>
      <c r="N80" s="217"/>
      <c r="O80" s="217"/>
    </row>
    <row r="81" customFormat="false" ht="24" hidden="false" customHeight="true" outlineLevel="0" collapsed="false">
      <c r="B81" s="217"/>
      <c r="C81" s="217"/>
      <c r="D81" s="217"/>
      <c r="E81" s="217"/>
      <c r="F81" s="217"/>
      <c r="G81" s="217"/>
      <c r="H81" s="217"/>
      <c r="I81" s="217"/>
      <c r="J81" s="217"/>
      <c r="K81" s="217"/>
      <c r="L81" s="217"/>
      <c r="M81" s="217"/>
      <c r="N81" s="217"/>
      <c r="O81" s="217"/>
    </row>
    <row r="82" customFormat="false" ht="24" hidden="false" customHeight="true" outlineLevel="0" collapsed="false">
      <c r="B82" s="217"/>
      <c r="C82" s="217"/>
      <c r="D82" s="217"/>
      <c r="E82" s="217"/>
      <c r="F82" s="217"/>
      <c r="G82" s="217"/>
      <c r="H82" s="217"/>
      <c r="I82" s="217"/>
      <c r="J82" s="217"/>
      <c r="K82" s="217"/>
      <c r="L82" s="217"/>
      <c r="M82" s="217"/>
      <c r="N82" s="217"/>
      <c r="O82" s="217"/>
    </row>
    <row r="83" customFormat="false" ht="24" hidden="false" customHeight="true" outlineLevel="0" collapsed="false">
      <c r="C83" s="218" t="s">
        <v>17</v>
      </c>
      <c r="D83" s="218"/>
      <c r="E83" s="218"/>
      <c r="F83" s="218"/>
      <c r="G83" s="218"/>
      <c r="H83" s="218"/>
      <c r="I83" s="218"/>
      <c r="J83" s="218"/>
      <c r="K83" s="218"/>
      <c r="P83" s="217"/>
      <c r="R83" s="96" t="s">
        <v>13</v>
      </c>
      <c r="S83" s="96"/>
      <c r="T83" s="96"/>
      <c r="U83" s="96"/>
      <c r="V83" s="96"/>
      <c r="W83" s="96"/>
      <c r="X83" s="96"/>
      <c r="Y83" s="99"/>
      <c r="Z83" s="99"/>
    </row>
    <row r="84" customFormat="false" ht="24" hidden="false" customHeight="true" outlineLevel="0" collapsed="false">
      <c r="C84" s="219" t="s">
        <v>50</v>
      </c>
      <c r="D84" s="218" t="s">
        <v>51</v>
      </c>
      <c r="E84" s="218"/>
      <c r="F84" s="218"/>
      <c r="G84" s="218"/>
      <c r="H84" s="218"/>
      <c r="I84" s="218"/>
      <c r="J84" s="218"/>
      <c r="K84" s="218"/>
      <c r="P84" s="217"/>
      <c r="R84" s="107" t="s">
        <v>50</v>
      </c>
      <c r="S84" s="96" t="s">
        <v>51</v>
      </c>
      <c r="T84" s="96"/>
      <c r="U84" s="96"/>
      <c r="V84" s="96"/>
      <c r="W84" s="96"/>
      <c r="X84" s="96"/>
      <c r="Y84" s="99"/>
      <c r="Z84" s="99"/>
    </row>
    <row r="85" customFormat="false" ht="24" hidden="false" customHeight="true" outlineLevel="0" collapsed="false">
      <c r="B85" s="220" t="s">
        <v>130</v>
      </c>
      <c r="C85" s="221" t="n">
        <f aca="false">recette!AI2</f>
        <v>1000</v>
      </c>
      <c r="D85" s="146" t="n">
        <f aca="false">quantite_matiere!AI9+quantite_matiere!AJ9</f>
        <v>0</v>
      </c>
      <c r="E85" s="146"/>
      <c r="F85" s="146"/>
      <c r="G85" s="146"/>
      <c r="H85" s="146"/>
      <c r="I85" s="146"/>
      <c r="J85" s="146"/>
      <c r="K85" s="146"/>
      <c r="P85" s="217"/>
      <c r="Q85" s="109" t="s">
        <v>13</v>
      </c>
      <c r="R85" s="166" t="n">
        <f aca="false">recette!W8</f>
        <v>900</v>
      </c>
      <c r="S85" s="111" t="n">
        <f aca="false">quantite_matiere!W15</f>
        <v>0</v>
      </c>
      <c r="T85" s="111"/>
      <c r="U85" s="111"/>
      <c r="V85" s="111"/>
      <c r="W85" s="111"/>
      <c r="X85" s="111"/>
      <c r="Y85" s="133"/>
      <c r="Z85" s="133"/>
    </row>
    <row r="86" customFormat="false" ht="24" hidden="false" customHeight="true" outlineLevel="0" collapsed="false">
      <c r="B86" s="222" t="s">
        <v>55</v>
      </c>
      <c r="C86" s="223" t="n">
        <f aca="false">recette!AI9</f>
        <v>680</v>
      </c>
      <c r="D86" s="146" t="n">
        <f aca="false">quantite_matiere!AI16+quantite_matiere!AJ16</f>
        <v>0</v>
      </c>
      <c r="E86" s="146"/>
      <c r="F86" s="146"/>
      <c r="G86" s="146"/>
      <c r="H86" s="146"/>
      <c r="I86" s="146"/>
      <c r="J86" s="146"/>
      <c r="K86" s="146"/>
      <c r="P86" s="217"/>
      <c r="Q86" s="109" t="s">
        <v>60</v>
      </c>
      <c r="R86" s="166" t="n">
        <v>100</v>
      </c>
      <c r="S86" s="111" t="n">
        <f aca="false">quantite_matiere!W13</f>
        <v>0</v>
      </c>
      <c r="T86" s="111"/>
      <c r="U86" s="111"/>
      <c r="V86" s="111"/>
      <c r="W86" s="111"/>
      <c r="X86" s="111"/>
      <c r="Y86" s="133"/>
      <c r="Z86" s="133"/>
    </row>
    <row r="87" customFormat="false" ht="24" hidden="false" customHeight="true" outlineLevel="0" collapsed="false">
      <c r="B87" s="220" t="s">
        <v>56</v>
      </c>
      <c r="C87" s="223" t="n">
        <f aca="false">recette!AI10</f>
        <v>16</v>
      </c>
      <c r="D87" s="146" t="n">
        <f aca="false">quantite_matiere!AI17+quantite_matiere!AJ17</f>
        <v>0</v>
      </c>
      <c r="E87" s="146"/>
      <c r="F87" s="146"/>
      <c r="G87" s="146"/>
      <c r="H87" s="146"/>
      <c r="I87" s="146"/>
      <c r="J87" s="146"/>
      <c r="K87" s="146"/>
      <c r="P87" s="217"/>
      <c r="Q87" s="115" t="s">
        <v>55</v>
      </c>
      <c r="R87" s="166" t="n">
        <f aca="false">recette!W9</f>
        <v>1000</v>
      </c>
      <c r="S87" s="111" t="n">
        <f aca="false">quantite_matiere!W16</f>
        <v>0</v>
      </c>
      <c r="T87" s="111"/>
      <c r="U87" s="111"/>
      <c r="V87" s="111"/>
      <c r="W87" s="111"/>
      <c r="X87" s="111"/>
      <c r="Y87" s="133"/>
      <c r="Z87" s="133"/>
    </row>
    <row r="88" customFormat="false" ht="24" hidden="false" customHeight="true" outlineLevel="0" collapsed="false">
      <c r="B88" s="222" t="s">
        <v>104</v>
      </c>
      <c r="C88" s="223" t="n">
        <f aca="false">recette!AI12</f>
        <v>200</v>
      </c>
      <c r="D88" s="146" t="n">
        <f aca="false">quantite_matiere!AI19+quantite_matiere!AJ19</f>
        <v>0</v>
      </c>
      <c r="E88" s="146"/>
      <c r="F88" s="146"/>
      <c r="G88" s="146"/>
      <c r="H88" s="146"/>
      <c r="I88" s="146"/>
      <c r="J88" s="146"/>
      <c r="K88" s="146"/>
      <c r="P88" s="217"/>
      <c r="Q88" s="109" t="s">
        <v>56</v>
      </c>
      <c r="R88" s="166" t="n">
        <f aca="false">recette!W10</f>
        <v>16</v>
      </c>
      <c r="S88" s="111" t="n">
        <f aca="false">quantite_matiere!W17</f>
        <v>0</v>
      </c>
      <c r="T88" s="111"/>
      <c r="U88" s="111"/>
      <c r="V88" s="111"/>
      <c r="W88" s="111"/>
      <c r="X88" s="111"/>
      <c r="Y88" s="133"/>
      <c r="Z88" s="133"/>
    </row>
    <row r="89" customFormat="false" ht="24" hidden="false" customHeight="true" outlineLevel="0" collapsed="false">
      <c r="B89" s="220" t="s">
        <v>131</v>
      </c>
      <c r="C89" s="223" t="n">
        <f aca="false">recette!AI29</f>
        <v>60</v>
      </c>
      <c r="D89" s="146" t="n">
        <f aca="false">quantite_matiere!AI35+quantite_matiere!AJ35</f>
        <v>0</v>
      </c>
      <c r="E89" s="146"/>
      <c r="F89" s="146"/>
      <c r="G89" s="146"/>
      <c r="H89" s="146"/>
      <c r="I89" s="146"/>
      <c r="J89" s="146"/>
      <c r="K89" s="146"/>
      <c r="P89" s="217"/>
      <c r="Q89" s="224" t="s">
        <v>104</v>
      </c>
      <c r="R89" s="166" t="n">
        <f aca="false">recette!W12</f>
        <v>200</v>
      </c>
      <c r="S89" s="111" t="n">
        <f aca="false">quantite_matiere!W19</f>
        <v>0</v>
      </c>
      <c r="T89" s="111"/>
      <c r="U89" s="111"/>
      <c r="V89" s="111"/>
      <c r="W89" s="111"/>
      <c r="X89" s="111"/>
      <c r="Y89" s="133"/>
      <c r="Z89" s="133"/>
    </row>
    <row r="90" customFormat="false" ht="24" hidden="false" customHeight="true" outlineLevel="0" collapsed="false">
      <c r="B90" s="220" t="s">
        <v>62</v>
      </c>
      <c r="C90" s="223" t="n">
        <f aca="false">recette!AI22</f>
        <v>60</v>
      </c>
      <c r="D90" s="146" t="n">
        <f aca="false">quantite_matiere!AI28+quantite_matiere!AJ28</f>
        <v>0</v>
      </c>
      <c r="E90" s="146"/>
      <c r="F90" s="146"/>
      <c r="G90" s="146"/>
      <c r="H90" s="146"/>
      <c r="I90" s="146"/>
      <c r="J90" s="146"/>
      <c r="K90" s="146"/>
      <c r="P90" s="217"/>
      <c r="Q90" s="125" t="s">
        <v>132</v>
      </c>
      <c r="R90" s="166" t="n">
        <f aca="false">recette!W26</f>
        <v>127</v>
      </c>
      <c r="S90" s="111" t="n">
        <f aca="false">quantite_matiere!W34</f>
        <v>0</v>
      </c>
      <c r="T90" s="111"/>
      <c r="U90" s="111"/>
      <c r="V90" s="111"/>
      <c r="W90" s="111"/>
      <c r="X90" s="111"/>
      <c r="Y90" s="133"/>
      <c r="Z90" s="133"/>
    </row>
    <row r="91" customFormat="false" ht="24" hidden="false" customHeight="true" outlineLevel="0" collapsed="false">
      <c r="B91" s="220" t="s">
        <v>133</v>
      </c>
      <c r="C91" s="223" t="n">
        <f aca="false">recette!AJ33</f>
        <v>134</v>
      </c>
      <c r="D91" s="146" t="n">
        <f aca="false">quantite_matiere!AJ39</f>
        <v>0</v>
      </c>
      <c r="E91" s="146"/>
      <c r="F91" s="146"/>
      <c r="G91" s="146"/>
      <c r="H91" s="146"/>
      <c r="I91" s="146"/>
      <c r="J91" s="146"/>
      <c r="K91" s="146"/>
      <c r="P91" s="217"/>
      <c r="Q91" s="225" t="s">
        <v>106</v>
      </c>
      <c r="R91" s="225"/>
      <c r="S91" s="111" t="n">
        <f aca="false">quantite_matiere!W53</f>
        <v>0</v>
      </c>
      <c r="T91" s="111"/>
      <c r="U91" s="111"/>
      <c r="V91" s="111"/>
      <c r="W91" s="111"/>
      <c r="X91" s="111"/>
      <c r="Y91" s="133"/>
      <c r="Z91" s="133"/>
    </row>
    <row r="92" customFormat="false" ht="24" hidden="false" customHeight="true" outlineLevel="0" collapsed="false">
      <c r="B92" s="220" t="s">
        <v>134</v>
      </c>
      <c r="C92" s="223" t="n">
        <f aca="false">recette!AJ21</f>
        <v>34</v>
      </c>
      <c r="D92" s="146" t="n">
        <f aca="false">quantite_matiere!AJ27</f>
        <v>0</v>
      </c>
      <c r="E92" s="146"/>
      <c r="F92" s="146"/>
      <c r="G92" s="146"/>
      <c r="H92" s="146"/>
      <c r="I92" s="146"/>
      <c r="J92" s="146"/>
      <c r="K92" s="146"/>
      <c r="P92" s="217"/>
      <c r="Q92" s="109" t="s">
        <v>76</v>
      </c>
      <c r="R92" s="109"/>
      <c r="S92" s="226" t="n">
        <f aca="false">quantite_matiere!W2</f>
        <v>0</v>
      </c>
      <c r="T92" s="227"/>
      <c r="U92" s="228" t="s">
        <v>32</v>
      </c>
      <c r="V92" s="229" t="n">
        <f aca="false">quantite_matiere!W3</f>
        <v>0</v>
      </c>
      <c r="W92" s="229"/>
      <c r="X92" s="230" t="s">
        <v>33</v>
      </c>
      <c r="Y92" s="231"/>
      <c r="Z92" s="127"/>
    </row>
    <row r="93" customFormat="false" ht="24" hidden="false" customHeight="true" outlineLevel="0" collapsed="false">
      <c r="D93" s="146" t="s">
        <v>70</v>
      </c>
      <c r="E93" s="146"/>
      <c r="F93" s="146"/>
      <c r="G93" s="146"/>
      <c r="H93" s="146"/>
      <c r="I93" s="146"/>
      <c r="J93" s="146" t="s">
        <v>123</v>
      </c>
      <c r="K93" s="146"/>
      <c r="P93" s="217"/>
      <c r="Q93" s="113"/>
      <c r="R93" s="113"/>
      <c r="S93" s="231"/>
      <c r="T93" s="231"/>
      <c r="U93" s="127"/>
      <c r="V93" s="232"/>
      <c r="W93" s="232"/>
      <c r="X93" s="232"/>
      <c r="Y93" s="231"/>
      <c r="Z93" s="127"/>
    </row>
    <row r="94" customFormat="false" ht="27" hidden="false" customHeight="true" outlineLevel="0" collapsed="false">
      <c r="B94" s="220" t="s">
        <v>106</v>
      </c>
      <c r="C94" s="220"/>
      <c r="D94" s="146" t="n">
        <f aca="false">quantite_matiere!AI53</f>
        <v>0</v>
      </c>
      <c r="E94" s="146"/>
      <c r="F94" s="146"/>
      <c r="G94" s="146"/>
      <c r="H94" s="146"/>
      <c r="I94" s="146"/>
      <c r="J94" s="146" t="n">
        <f aca="false">quantite_matiere!AJ52</f>
        <v>0</v>
      </c>
      <c r="K94" s="146"/>
      <c r="P94" s="217"/>
      <c r="Q94" s="233" t="s">
        <v>106</v>
      </c>
      <c r="R94" s="233"/>
      <c r="S94" s="234" t="n">
        <f aca="false">quantite_commandee!AN53</f>
        <v>0</v>
      </c>
      <c r="T94" s="234"/>
      <c r="U94" s="234"/>
      <c r="V94" s="234"/>
      <c r="W94" s="234"/>
      <c r="X94" s="234"/>
    </row>
    <row r="95" customFormat="false" ht="24" hidden="false" customHeight="true" outlineLevel="0" collapsed="false">
      <c r="B95" s="235" t="s">
        <v>76</v>
      </c>
      <c r="C95" s="235"/>
      <c r="D95" s="236" t="n">
        <f aca="false">quantite_matiere!AI2</f>
        <v>0</v>
      </c>
      <c r="E95" s="228" t="s">
        <v>32</v>
      </c>
      <c r="F95" s="236" t="n">
        <f aca="false">quantite_matiere!AI3</f>
        <v>0</v>
      </c>
      <c r="G95" s="237" t="s">
        <v>33</v>
      </c>
      <c r="H95" s="238" t="n">
        <f aca="false">quantite_matiere!AI4</f>
        <v>0</v>
      </c>
      <c r="I95" s="237" t="s">
        <v>34</v>
      </c>
      <c r="J95" s="146" t="n">
        <f aca="false">quantite_matiere!AJ2</f>
        <v>0</v>
      </c>
      <c r="K95" s="146"/>
      <c r="L95" s="155"/>
      <c r="M95" s="155"/>
      <c r="N95" s="155"/>
      <c r="O95" s="155"/>
      <c r="P95" s="127"/>
      <c r="Q95" s="239"/>
      <c r="R95" s="239"/>
      <c r="S95" s="240"/>
      <c r="T95" s="99"/>
    </row>
    <row r="96" customFormat="false" ht="24" hidden="false" customHeight="true" outlineLevel="0" collapsed="false">
      <c r="A96" s="241"/>
      <c r="B96" s="241"/>
      <c r="C96" s="241"/>
      <c r="D96" s="241"/>
      <c r="E96" s="241"/>
      <c r="F96" s="241"/>
      <c r="G96" s="241"/>
      <c r="H96" s="241"/>
      <c r="I96" s="241"/>
      <c r="J96" s="241"/>
      <c r="K96" s="241"/>
      <c r="L96" s="241"/>
      <c r="M96" s="241"/>
      <c r="N96" s="241"/>
      <c r="O96" s="241"/>
      <c r="P96" s="241"/>
      <c r="Q96" s="241"/>
      <c r="R96" s="241"/>
      <c r="S96" s="241"/>
      <c r="T96" s="241"/>
      <c r="U96" s="241"/>
    </row>
    <row r="97" customFormat="false" ht="27.75" hidden="false" customHeight="true" outlineLevel="0" collapsed="false">
      <c r="L97" s="242"/>
      <c r="M97" s="242"/>
      <c r="N97" s="242"/>
      <c r="O97" s="127"/>
      <c r="P97" s="242"/>
      <c r="Q97" s="242"/>
      <c r="R97" s="242"/>
      <c r="S97" s="133"/>
    </row>
    <row r="98" customFormat="false" ht="27.75" hidden="false" customHeight="true" outlineLevel="0" collapsed="false">
      <c r="B98" s="127"/>
      <c r="C98" s="218" t="s">
        <v>135</v>
      </c>
      <c r="D98" s="218"/>
      <c r="E98" s="218"/>
      <c r="F98" s="218"/>
      <c r="G98" s="218"/>
      <c r="H98" s="218"/>
      <c r="I98" s="127"/>
      <c r="J98" s="243" t="s">
        <v>136</v>
      </c>
      <c r="K98" s="243"/>
      <c r="L98" s="242"/>
      <c r="M98" s="242"/>
      <c r="N98" s="242"/>
      <c r="O98" s="127"/>
      <c r="P98" s="218" t="s">
        <v>137</v>
      </c>
      <c r="Q98" s="218"/>
      <c r="R98" s="218"/>
      <c r="S98" s="133"/>
      <c r="U98" s="244" t="s">
        <v>138</v>
      </c>
      <c r="V98" s="244"/>
      <c r="W98" s="244"/>
    </row>
    <row r="99" customFormat="false" ht="25.5" hidden="false" customHeight="true" outlineLevel="0" collapsed="false">
      <c r="B99" s="127"/>
      <c r="C99" s="245" t="s">
        <v>50</v>
      </c>
      <c r="D99" s="218" t="s">
        <v>51</v>
      </c>
      <c r="E99" s="218"/>
      <c r="F99" s="218"/>
      <c r="G99" s="218"/>
      <c r="H99" s="218"/>
      <c r="I99" s="127"/>
      <c r="J99" s="243" t="s">
        <v>50</v>
      </c>
      <c r="K99" s="243"/>
      <c r="L99" s="246" t="s">
        <v>51</v>
      </c>
      <c r="M99" s="246"/>
      <c r="N99" s="246"/>
      <c r="O99" s="127"/>
      <c r="P99" s="218" t="s">
        <v>50</v>
      </c>
      <c r="Q99" s="220" t="s">
        <v>51</v>
      </c>
      <c r="R99" s="220"/>
      <c r="S99" s="133"/>
      <c r="U99" s="244"/>
      <c r="V99" s="244"/>
      <c r="W99" s="244"/>
    </row>
    <row r="100" customFormat="false" ht="25.5" hidden="false" customHeight="true" outlineLevel="0" collapsed="false">
      <c r="B100" s="220" t="s">
        <v>139</v>
      </c>
      <c r="C100" s="247" t="n">
        <f aca="false">recette!AQ3</f>
        <v>850</v>
      </c>
      <c r="D100" s="146" t="n">
        <f aca="false">quantite_matiere!AR10</f>
        <v>0</v>
      </c>
      <c r="E100" s="146"/>
      <c r="F100" s="146"/>
      <c r="G100" s="146"/>
      <c r="H100" s="146"/>
      <c r="I100" s="127"/>
      <c r="J100" s="248" t="n">
        <f aca="false">recette!AT3</f>
        <v>850</v>
      </c>
      <c r="K100" s="248"/>
      <c r="L100" s="249" t="n">
        <f aca="false">quantite_matiere!AU10</f>
        <v>0</v>
      </c>
      <c r="M100" s="249"/>
      <c r="N100" s="249"/>
      <c r="O100" s="127"/>
      <c r="P100" s="248" t="n">
        <f aca="false">recette!AS3</f>
        <v>850</v>
      </c>
      <c r="Q100" s="146" t="n">
        <f aca="false">quantite_matiere!AT10</f>
        <v>0</v>
      </c>
      <c r="R100" s="146"/>
      <c r="S100" s="133"/>
      <c r="U100" s="250" t="n">
        <f aca="false">D100+L100+Q100</f>
        <v>0</v>
      </c>
      <c r="V100" s="250"/>
      <c r="W100" s="250"/>
    </row>
    <row r="101" customFormat="false" ht="25.5" hidden="false" customHeight="true" outlineLevel="0" collapsed="false">
      <c r="B101" s="220" t="s">
        <v>60</v>
      </c>
      <c r="C101" s="247" t="n">
        <f aca="false">recette!AQ6</f>
        <v>150</v>
      </c>
      <c r="D101" s="146" t="n">
        <f aca="false">quantite_matiere!AR13</f>
        <v>0</v>
      </c>
      <c r="E101" s="146"/>
      <c r="F101" s="146"/>
      <c r="G101" s="146"/>
      <c r="H101" s="146"/>
      <c r="I101" s="127"/>
      <c r="J101" s="248" t="n">
        <f aca="false">recette!AT6</f>
        <v>150</v>
      </c>
      <c r="K101" s="248"/>
      <c r="L101" s="249" t="n">
        <f aca="false">quantite_matiere!AU13</f>
        <v>0</v>
      </c>
      <c r="M101" s="249"/>
      <c r="N101" s="249"/>
      <c r="O101" s="127"/>
      <c r="P101" s="248" t="n">
        <f aca="false">recette!AS6</f>
        <v>150</v>
      </c>
      <c r="Q101" s="146" t="n">
        <f aca="false">quantite_matiere!AT13</f>
        <v>0</v>
      </c>
      <c r="R101" s="146"/>
      <c r="S101" s="133"/>
      <c r="U101" s="250" t="n">
        <f aca="false">D101+L101+Q101</f>
        <v>0</v>
      </c>
      <c r="V101" s="250"/>
      <c r="W101" s="250"/>
    </row>
    <row r="102" customFormat="false" ht="25.5" hidden="false" customHeight="true" outlineLevel="0" collapsed="false">
      <c r="B102" s="220" t="s">
        <v>55</v>
      </c>
      <c r="C102" s="248" t="n">
        <f aca="false">recette!AQ9</f>
        <v>650</v>
      </c>
      <c r="D102" s="146" t="n">
        <f aca="false">quantite_matiere!AR16</f>
        <v>0</v>
      </c>
      <c r="E102" s="146"/>
      <c r="F102" s="146"/>
      <c r="G102" s="146"/>
      <c r="H102" s="146"/>
      <c r="I102" s="127"/>
      <c r="J102" s="248" t="n">
        <f aca="false">recette!AT9</f>
        <v>650</v>
      </c>
      <c r="K102" s="248"/>
      <c r="L102" s="249" t="n">
        <f aca="false">quantite_matiere!AU16</f>
        <v>0</v>
      </c>
      <c r="M102" s="249"/>
      <c r="N102" s="249"/>
      <c r="O102" s="127"/>
      <c r="P102" s="248" t="n">
        <f aca="false">recette!AS9</f>
        <v>650</v>
      </c>
      <c r="Q102" s="146" t="n">
        <f aca="false">quantite_matiere!AT16</f>
        <v>0</v>
      </c>
      <c r="R102" s="146"/>
      <c r="S102" s="133"/>
      <c r="U102" s="250" t="n">
        <f aca="false">D102+L102+Q102</f>
        <v>0</v>
      </c>
      <c r="V102" s="250"/>
      <c r="W102" s="250"/>
    </row>
    <row r="103" customFormat="false" ht="25.5" hidden="false" customHeight="true" outlineLevel="0" collapsed="false">
      <c r="B103" s="220" t="s">
        <v>56</v>
      </c>
      <c r="C103" s="248" t="n">
        <f aca="false">recette!AQ10</f>
        <v>16</v>
      </c>
      <c r="D103" s="146" t="n">
        <f aca="false">quantite_matiere!AR17</f>
        <v>0</v>
      </c>
      <c r="E103" s="146"/>
      <c r="F103" s="146"/>
      <c r="G103" s="146"/>
      <c r="H103" s="146"/>
      <c r="I103" s="127"/>
      <c r="J103" s="248" t="n">
        <f aca="false">recette!AT10</f>
        <v>16</v>
      </c>
      <c r="K103" s="248"/>
      <c r="L103" s="249" t="n">
        <f aca="false">quantite_matiere!AU17</f>
        <v>0</v>
      </c>
      <c r="M103" s="249"/>
      <c r="N103" s="249"/>
      <c r="O103" s="127"/>
      <c r="P103" s="248" t="n">
        <f aca="false">recette!AS10</f>
        <v>16</v>
      </c>
      <c r="Q103" s="146" t="n">
        <f aca="false">quantite_matiere!AT17</f>
        <v>0</v>
      </c>
      <c r="R103" s="146"/>
      <c r="S103" s="133"/>
      <c r="U103" s="250" t="n">
        <f aca="false">D103+L103+Q103</f>
        <v>0</v>
      </c>
      <c r="V103" s="250"/>
      <c r="W103" s="250"/>
    </row>
    <row r="104" customFormat="false" ht="25.5" hidden="false" customHeight="true" outlineLevel="0" collapsed="false">
      <c r="B104" s="115" t="s">
        <v>104</v>
      </c>
      <c r="C104" s="248" t="n">
        <f aca="false">recette!AQ12</f>
        <v>200</v>
      </c>
      <c r="D104" s="146" t="n">
        <f aca="false">quantite_matiere!AR19</f>
        <v>0</v>
      </c>
      <c r="E104" s="146"/>
      <c r="F104" s="146"/>
      <c r="G104" s="146"/>
      <c r="H104" s="146"/>
      <c r="I104" s="127"/>
      <c r="J104" s="248" t="n">
        <f aca="false">recette!AT12</f>
        <v>200</v>
      </c>
      <c r="K104" s="248"/>
      <c r="L104" s="249" t="n">
        <f aca="false">quantite_matiere!AU19</f>
        <v>0</v>
      </c>
      <c r="M104" s="249"/>
      <c r="N104" s="249"/>
      <c r="O104" s="127"/>
      <c r="P104" s="248" t="n">
        <f aca="false">recette!AS12</f>
        <v>200</v>
      </c>
      <c r="Q104" s="146" t="n">
        <f aca="false">quantite_matiere!AT19</f>
        <v>0</v>
      </c>
      <c r="R104" s="146"/>
      <c r="S104" s="133"/>
      <c r="U104" s="250" t="n">
        <f aca="false">D104+L104+Q104</f>
        <v>0</v>
      </c>
      <c r="V104" s="250"/>
      <c r="W104" s="250"/>
    </row>
    <row r="105" customFormat="false" ht="25.5" hidden="false" customHeight="true" outlineLevel="0" collapsed="false">
      <c r="B105" s="245" t="s">
        <v>124</v>
      </c>
      <c r="C105" s="248" t="n">
        <f aca="false">recette!AQ29</f>
        <v>20</v>
      </c>
      <c r="D105" s="146" t="n">
        <f aca="false">quantite_matiere!AR35</f>
        <v>0</v>
      </c>
      <c r="E105" s="146"/>
      <c r="F105" s="146"/>
      <c r="G105" s="146"/>
      <c r="H105" s="146"/>
      <c r="I105" s="127"/>
      <c r="J105" s="248" t="n">
        <f aca="false">recette!AT29</f>
        <v>20</v>
      </c>
      <c r="K105" s="248"/>
      <c r="L105" s="249" t="n">
        <f aca="false">quantite_matiere!AU35</f>
        <v>0</v>
      </c>
      <c r="M105" s="249"/>
      <c r="N105" s="249"/>
      <c r="O105" s="251"/>
      <c r="P105" s="248" t="n">
        <f aca="false">recette!AS29</f>
        <v>20</v>
      </c>
      <c r="Q105" s="146" t="n">
        <f aca="false">quantite_matiere!AT35</f>
        <v>0</v>
      </c>
      <c r="R105" s="146"/>
      <c r="S105" s="133"/>
      <c r="U105" s="250" t="n">
        <f aca="false">D105+L105+Q105</f>
        <v>0</v>
      </c>
      <c r="V105" s="250"/>
      <c r="W105" s="250"/>
    </row>
    <row r="106" customFormat="false" ht="25.5" hidden="false" customHeight="true" outlineLevel="0" collapsed="false">
      <c r="B106" s="220" t="s">
        <v>62</v>
      </c>
      <c r="C106" s="248" t="n">
        <f aca="false">recette!AQ22</f>
        <v>30</v>
      </c>
      <c r="D106" s="146" t="n">
        <f aca="false">quantite_matiere!AR28</f>
        <v>0</v>
      </c>
      <c r="E106" s="146"/>
      <c r="F106" s="146"/>
      <c r="G106" s="146"/>
      <c r="H106" s="146"/>
      <c r="I106" s="127"/>
      <c r="J106" s="248" t="n">
        <f aca="false">recette!AT22</f>
        <v>30</v>
      </c>
      <c r="K106" s="248"/>
      <c r="L106" s="249" t="n">
        <f aca="false">quantite_matiere!AU28</f>
        <v>0</v>
      </c>
      <c r="M106" s="249"/>
      <c r="N106" s="249"/>
      <c r="O106" s="251"/>
      <c r="P106" s="248" t="n">
        <f aca="false">recette!AS22</f>
        <v>30</v>
      </c>
      <c r="Q106" s="146" t="n">
        <f aca="false">quantite_matiere!AT28</f>
        <v>0</v>
      </c>
      <c r="R106" s="146"/>
      <c r="S106" s="133"/>
      <c r="U106" s="250" t="n">
        <f aca="false">D106+L106+Q106</f>
        <v>0</v>
      </c>
      <c r="V106" s="250"/>
      <c r="W106" s="250"/>
    </row>
    <row r="107" customFormat="false" ht="25.5" hidden="false" customHeight="true" outlineLevel="0" collapsed="false">
      <c r="B107" s="220" t="s">
        <v>140</v>
      </c>
      <c r="C107" s="248" t="n">
        <f aca="false">recette!AQ42</f>
        <v>18</v>
      </c>
      <c r="D107" s="146" t="n">
        <f aca="false">quantite_matiere!AR48</f>
        <v>0</v>
      </c>
      <c r="E107" s="146"/>
      <c r="F107" s="146"/>
      <c r="G107" s="146"/>
      <c r="H107" s="146"/>
      <c r="I107" s="252"/>
      <c r="J107" s="248" t="n">
        <f aca="false">recette!AT42</f>
        <v>18</v>
      </c>
      <c r="K107" s="248"/>
      <c r="L107" s="249" t="n">
        <f aca="false">quantite_matiere!AU48</f>
        <v>0</v>
      </c>
      <c r="M107" s="249"/>
      <c r="N107" s="249"/>
      <c r="O107" s="127"/>
      <c r="P107" s="248" t="n">
        <f aca="false">recette!AS42</f>
        <v>18</v>
      </c>
      <c r="Q107" s="253" t="n">
        <f aca="false">quantite_matiere!AT48</f>
        <v>0</v>
      </c>
      <c r="R107" s="253"/>
      <c r="S107" s="133"/>
      <c r="U107" s="250" t="n">
        <f aca="false">D107+L107+Q107</f>
        <v>0</v>
      </c>
      <c r="V107" s="250"/>
      <c r="W107" s="250"/>
    </row>
    <row r="108" customFormat="false" ht="24.75" hidden="false" customHeight="true" outlineLevel="0" collapsed="false">
      <c r="B108" s="254" t="s">
        <v>141</v>
      </c>
      <c r="C108" s="254"/>
      <c r="D108" s="146" t="n">
        <f aca="false">quantite_matiere!AR53</f>
        <v>0</v>
      </c>
      <c r="E108" s="146"/>
      <c r="F108" s="146"/>
      <c r="G108" s="146"/>
      <c r="H108" s="146"/>
      <c r="I108" s="255"/>
      <c r="J108" s="35" t="s">
        <v>141</v>
      </c>
      <c r="K108" s="35"/>
      <c r="L108" s="256" t="n">
        <f aca="false">quantite_matiere!AU53</f>
        <v>0</v>
      </c>
      <c r="M108" s="256"/>
      <c r="N108" s="256"/>
      <c r="P108" s="254" t="s">
        <v>141</v>
      </c>
      <c r="Q108" s="146" t="n">
        <f aca="false">quantite_matiere!AT53</f>
        <v>0</v>
      </c>
      <c r="R108" s="146"/>
    </row>
    <row r="109" customFormat="false" ht="28.5" hidden="false" customHeight="true" outlineLevel="0" collapsed="false">
      <c r="B109" s="257" t="s">
        <v>142</v>
      </c>
      <c r="C109" s="257"/>
      <c r="D109" s="146" t="n">
        <f aca="false">quantite_matiere!AR2</f>
        <v>0</v>
      </c>
      <c r="E109" s="146"/>
      <c r="F109" s="146"/>
      <c r="G109" s="146"/>
      <c r="H109" s="146"/>
      <c r="I109" s="255"/>
      <c r="J109" s="258" t="s">
        <v>142</v>
      </c>
      <c r="K109" s="258"/>
      <c r="L109" s="259" t="n">
        <f aca="false">quantite_matiere!AU2</f>
        <v>0</v>
      </c>
      <c r="M109" s="259"/>
      <c r="N109" s="259"/>
      <c r="P109" s="260" t="s">
        <v>142</v>
      </c>
      <c r="Q109" s="261" t="n">
        <f aca="false">production!BK41</f>
        <v>0</v>
      </c>
      <c r="R109" s="261"/>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6" t="s">
        <v>143</v>
      </c>
      <c r="D112" s="96"/>
      <c r="E112" s="96"/>
      <c r="F112" s="96"/>
      <c r="G112" s="96"/>
      <c r="H112" s="96"/>
      <c r="K112" s="96" t="s">
        <v>28</v>
      </c>
      <c r="L112" s="96"/>
      <c r="M112" s="96"/>
      <c r="N112" s="96"/>
      <c r="O112" s="96"/>
      <c r="P112" s="96"/>
      <c r="S112" s="96" t="s">
        <v>23</v>
      </c>
      <c r="T112" s="96"/>
      <c r="U112" s="96"/>
      <c r="V112" s="96"/>
      <c r="W112" s="96"/>
      <c r="X112" s="96"/>
    </row>
    <row r="113" customFormat="false" ht="22.5" hidden="false" customHeight="true" outlineLevel="0" collapsed="false">
      <c r="C113" s="107" t="s">
        <v>50</v>
      </c>
      <c r="D113" s="96" t="s">
        <v>51</v>
      </c>
      <c r="E113" s="96"/>
      <c r="F113" s="96"/>
      <c r="G113" s="96"/>
      <c r="H113" s="96"/>
      <c r="K113" s="96" t="s">
        <v>50</v>
      </c>
      <c r="L113" s="96"/>
      <c r="M113" s="96" t="s">
        <v>51</v>
      </c>
      <c r="N113" s="96"/>
      <c r="O113" s="96"/>
      <c r="P113" s="96"/>
      <c r="S113" s="109" t="s">
        <v>50</v>
      </c>
      <c r="T113" s="109"/>
      <c r="U113" s="96" t="s">
        <v>51</v>
      </c>
      <c r="V113" s="96"/>
      <c r="W113" s="96"/>
      <c r="X113" s="96"/>
    </row>
    <row r="114" customFormat="false" ht="22.5" hidden="false" customHeight="true" outlineLevel="0" collapsed="false">
      <c r="B114" s="109" t="s">
        <v>139</v>
      </c>
      <c r="C114" s="215" t="n">
        <f aca="false">recette!Y4</f>
        <v>800</v>
      </c>
      <c r="D114" s="111" t="n">
        <f aca="false">quantite_matiere!Y11</f>
        <v>0</v>
      </c>
      <c r="E114" s="111"/>
      <c r="F114" s="111"/>
      <c r="G114" s="111"/>
      <c r="H114" s="111"/>
      <c r="J114" s="109" t="s">
        <v>139</v>
      </c>
      <c r="K114" s="247" t="n">
        <f aca="false">recette!AR4</f>
        <v>800</v>
      </c>
      <c r="L114" s="247"/>
      <c r="M114" s="111" t="n">
        <f aca="false">quantite_matiere!AS11</f>
        <v>0</v>
      </c>
      <c r="N114" s="111"/>
      <c r="O114" s="111"/>
      <c r="P114" s="111"/>
      <c r="R114" s="109" t="s">
        <v>120</v>
      </c>
      <c r="S114" s="247" t="n">
        <f aca="false">recette!AO2</f>
        <v>1000</v>
      </c>
      <c r="T114" s="247"/>
      <c r="U114" s="111" t="n">
        <f aca="false">quantite_matiere!AP9</f>
        <v>0</v>
      </c>
      <c r="V114" s="111"/>
      <c r="W114" s="111"/>
      <c r="X114" s="111"/>
    </row>
    <row r="115" customFormat="false" ht="22.5" hidden="false" customHeight="true" outlineLevel="0" collapsed="false">
      <c r="B115" s="109" t="s">
        <v>87</v>
      </c>
      <c r="C115" s="215" t="n">
        <f aca="false">recette!Y5</f>
        <v>200</v>
      </c>
      <c r="D115" s="111" t="n">
        <f aca="false">quantite_matiere!Y12</f>
        <v>0</v>
      </c>
      <c r="E115" s="111"/>
      <c r="F115" s="111"/>
      <c r="G115" s="111"/>
      <c r="H115" s="111"/>
      <c r="J115" s="262" t="s">
        <v>87</v>
      </c>
      <c r="K115" s="247" t="n">
        <f aca="false">recette!AR5</f>
        <v>200</v>
      </c>
      <c r="L115" s="247"/>
      <c r="M115" s="111" t="n">
        <f aca="false">quantite_matiere!AS12</f>
        <v>0</v>
      </c>
      <c r="N115" s="111"/>
      <c r="O115" s="111"/>
      <c r="P115" s="111"/>
      <c r="R115" s="115" t="s">
        <v>55</v>
      </c>
      <c r="S115" s="247" t="n">
        <f aca="false">recette!AO9</f>
        <v>700</v>
      </c>
      <c r="T115" s="247"/>
      <c r="U115" s="111" t="n">
        <f aca="false">quantite_matiere!AP16</f>
        <v>0</v>
      </c>
      <c r="V115" s="111"/>
      <c r="W115" s="111"/>
      <c r="X115" s="111"/>
    </row>
    <row r="116" customFormat="false" ht="22.5" hidden="false" customHeight="true" outlineLevel="0" collapsed="false">
      <c r="B116" s="115" t="s">
        <v>55</v>
      </c>
      <c r="C116" s="158" t="n">
        <f aca="false">recette!Y9</f>
        <v>750</v>
      </c>
      <c r="D116" s="111" t="n">
        <f aca="false">quantite_matiere!Y16</f>
        <v>0</v>
      </c>
      <c r="E116" s="111"/>
      <c r="F116" s="111"/>
      <c r="G116" s="111"/>
      <c r="H116" s="111"/>
      <c r="J116" s="115" t="s">
        <v>55</v>
      </c>
      <c r="K116" s="247" t="n">
        <f aca="false">recette!AR9</f>
        <v>800</v>
      </c>
      <c r="L116" s="247"/>
      <c r="M116" s="111" t="n">
        <f aca="false">quantite_matiere!AS16</f>
        <v>0</v>
      </c>
      <c r="N116" s="111"/>
      <c r="O116" s="111"/>
      <c r="P116" s="111"/>
      <c r="R116" s="109" t="s">
        <v>56</v>
      </c>
      <c r="S116" s="247" t="n">
        <f aca="false">recette!AO10</f>
        <v>15</v>
      </c>
      <c r="T116" s="247"/>
      <c r="U116" s="111" t="n">
        <f aca="false">quantite_matiere!AP17</f>
        <v>0</v>
      </c>
      <c r="V116" s="111"/>
      <c r="W116" s="111"/>
      <c r="X116" s="111"/>
    </row>
    <row r="117" customFormat="false" ht="22.5" hidden="false" customHeight="true" outlineLevel="0" collapsed="false">
      <c r="B117" s="109" t="s">
        <v>56</v>
      </c>
      <c r="C117" s="158" t="n">
        <f aca="false">recette!Y10</f>
        <v>16</v>
      </c>
      <c r="D117" s="111" t="n">
        <f aca="false">quantite_matiere!Y17</f>
        <v>0</v>
      </c>
      <c r="E117" s="111"/>
      <c r="F117" s="111"/>
      <c r="G117" s="111"/>
      <c r="H117" s="111"/>
      <c r="J117" s="109" t="s">
        <v>56</v>
      </c>
      <c r="K117" s="247" t="n">
        <f aca="false">recette!AR10</f>
        <v>16</v>
      </c>
      <c r="L117" s="247"/>
      <c r="M117" s="111" t="n">
        <f aca="false">quantite_matiere!AS17</f>
        <v>0</v>
      </c>
      <c r="N117" s="111"/>
      <c r="O117" s="111"/>
      <c r="P117" s="111"/>
      <c r="R117" s="115" t="s">
        <v>104</v>
      </c>
      <c r="S117" s="247" t="n">
        <f aca="false">recette!AO12</f>
        <v>200</v>
      </c>
      <c r="T117" s="247"/>
      <c r="U117" s="111" t="n">
        <f aca="false">quantite_matiere!AP19</f>
        <v>0</v>
      </c>
      <c r="V117" s="111"/>
      <c r="W117" s="111"/>
      <c r="X117" s="111"/>
    </row>
    <row r="118" customFormat="false" ht="22.5" hidden="false" customHeight="true" outlineLevel="0" collapsed="false">
      <c r="B118" s="115" t="s">
        <v>58</v>
      </c>
      <c r="C118" s="158" t="n">
        <f aca="false">recette!Y11</f>
        <v>400</v>
      </c>
      <c r="D118" s="111" t="n">
        <f aca="false">quantite_matiere!Y18</f>
        <v>0</v>
      </c>
      <c r="E118" s="111"/>
      <c r="F118" s="111"/>
      <c r="G118" s="111"/>
      <c r="H118" s="111"/>
      <c r="J118" s="115" t="s">
        <v>58</v>
      </c>
      <c r="K118" s="247" t="n">
        <f aca="false">recette!AR12</f>
        <v>300</v>
      </c>
      <c r="L118" s="247"/>
      <c r="M118" s="111" t="n">
        <f aca="false">quantite_matiere!AS19</f>
        <v>0</v>
      </c>
      <c r="N118" s="111"/>
      <c r="O118" s="111"/>
      <c r="P118" s="111"/>
      <c r="R118" s="115" t="s">
        <v>124</v>
      </c>
      <c r="S118" s="247" t="n">
        <f aca="false">recette!AO29</f>
        <v>40</v>
      </c>
      <c r="T118" s="247"/>
      <c r="U118" s="111" t="n">
        <f aca="false">quantite_matiere!AP35</f>
        <v>0</v>
      </c>
      <c r="V118" s="111"/>
      <c r="W118" s="111"/>
      <c r="X118" s="111"/>
    </row>
    <row r="119" customFormat="false" ht="22.5" hidden="false" customHeight="true" outlineLevel="0" collapsed="false">
      <c r="B119" s="115" t="s">
        <v>122</v>
      </c>
      <c r="C119" s="158" t="n">
        <f aca="false">recette!Y22</f>
        <v>40</v>
      </c>
      <c r="D119" s="111" t="n">
        <f aca="false">quantite_matiere!Y28</f>
        <v>0</v>
      </c>
      <c r="E119" s="111"/>
      <c r="F119" s="111"/>
      <c r="G119" s="111"/>
      <c r="H119" s="111"/>
      <c r="J119" s="115" t="s">
        <v>93</v>
      </c>
      <c r="K119" s="247" t="n">
        <f aca="false">recette!AR15</f>
        <v>160</v>
      </c>
      <c r="L119" s="247"/>
      <c r="M119" s="111" t="n">
        <f aca="false">quantite_matiere!AS21</f>
        <v>0</v>
      </c>
      <c r="N119" s="111"/>
      <c r="O119" s="111"/>
      <c r="P119" s="111"/>
      <c r="R119" s="115" t="s">
        <v>144</v>
      </c>
      <c r="S119" s="247" t="n">
        <f aca="false">recette!AO36</f>
        <v>115</v>
      </c>
      <c r="T119" s="247"/>
      <c r="U119" s="111" t="n">
        <f aca="false">quantite_matiere!AP42</f>
        <v>0</v>
      </c>
      <c r="V119" s="111"/>
      <c r="W119" s="111"/>
      <c r="X119" s="111"/>
    </row>
    <row r="120" customFormat="false" ht="22.5" hidden="false" customHeight="true" outlineLevel="0" collapsed="false">
      <c r="B120" s="115" t="s">
        <v>74</v>
      </c>
      <c r="C120" s="158" t="n">
        <f aca="false">recette!Y27</f>
        <v>130</v>
      </c>
      <c r="D120" s="111" t="n">
        <f aca="false">quantite_matiere!Y29</f>
        <v>0</v>
      </c>
      <c r="E120" s="111"/>
      <c r="F120" s="111"/>
      <c r="G120" s="111"/>
      <c r="H120" s="111"/>
      <c r="J120" s="115" t="s">
        <v>66</v>
      </c>
      <c r="K120" s="247" t="n">
        <f aca="false">recette!AR16</f>
        <v>120</v>
      </c>
      <c r="L120" s="247"/>
      <c r="M120" s="111" t="n">
        <f aca="false">quantite_matiere!AS22</f>
        <v>0</v>
      </c>
      <c r="N120" s="111"/>
      <c r="O120" s="111"/>
      <c r="P120" s="111"/>
      <c r="R120" s="115" t="s">
        <v>145</v>
      </c>
      <c r="S120" s="247" t="n">
        <f aca="false">recette!AO38</f>
        <v>72</v>
      </c>
      <c r="T120" s="247"/>
      <c r="U120" s="111" t="n">
        <f aca="false">quantite_matiere!AP44</f>
        <v>0</v>
      </c>
      <c r="V120" s="111"/>
      <c r="W120" s="111"/>
      <c r="X120" s="111"/>
    </row>
    <row r="121" customFormat="false" ht="22.5" hidden="false" customHeight="true" outlineLevel="0" collapsed="false">
      <c r="B121" s="125" t="s">
        <v>106</v>
      </c>
      <c r="C121" s="125"/>
      <c r="D121" s="111" t="n">
        <f aca="false">quantite_matiere!Y53</f>
        <v>0</v>
      </c>
      <c r="E121" s="111"/>
      <c r="F121" s="111"/>
      <c r="G121" s="111"/>
      <c r="H121" s="111"/>
      <c r="J121" s="115" t="s">
        <v>146</v>
      </c>
      <c r="K121" s="247" t="n">
        <f aca="false">recette!AR28</f>
        <v>250</v>
      </c>
      <c r="L121" s="247"/>
      <c r="M121" s="111" t="n">
        <f aca="false">quantite_matiere!AS30</f>
        <v>0</v>
      </c>
      <c r="N121" s="111"/>
      <c r="O121" s="111"/>
      <c r="P121" s="111"/>
      <c r="R121" s="115" t="s">
        <v>147</v>
      </c>
      <c r="S121" s="247" t="n">
        <f aca="false">recette!AO39</f>
        <v>34</v>
      </c>
      <c r="T121" s="247"/>
      <c r="U121" s="111" t="n">
        <f aca="false">quantite_matiere!AP45</f>
        <v>0</v>
      </c>
      <c r="V121" s="111"/>
      <c r="W121" s="111"/>
      <c r="X121" s="111"/>
    </row>
    <row r="122" customFormat="false" ht="22.5" hidden="false" customHeight="true" outlineLevel="0" collapsed="false">
      <c r="B122" s="109" t="s">
        <v>76</v>
      </c>
      <c r="C122" s="109"/>
      <c r="D122" s="216" t="n">
        <f aca="false">quantite_matiere!Y2</f>
        <v>0</v>
      </c>
      <c r="E122" s="216"/>
      <c r="F122" s="216"/>
      <c r="G122" s="216"/>
      <c r="H122" s="216"/>
      <c r="J122" s="115" t="s">
        <v>148</v>
      </c>
      <c r="K122" s="247" t="n">
        <f aca="false">recette!AR43</f>
        <v>12</v>
      </c>
      <c r="L122" s="247"/>
      <c r="M122" s="111" t="n">
        <f aca="false">quantite_matiere!AS49</f>
        <v>0</v>
      </c>
      <c r="N122" s="111"/>
      <c r="O122" s="111"/>
      <c r="P122" s="111"/>
      <c r="R122" s="125" t="s">
        <v>106</v>
      </c>
      <c r="S122" s="125"/>
      <c r="T122" s="111" t="n">
        <f aca="false">quantite_matiere!AP53</f>
        <v>0</v>
      </c>
      <c r="U122" s="111"/>
      <c r="V122" s="111"/>
      <c r="W122" s="111"/>
      <c r="X122" s="111"/>
    </row>
    <row r="123" customFormat="false" ht="22.5" hidden="false" customHeight="true" outlineLevel="0" collapsed="false">
      <c r="J123" s="109" t="s">
        <v>106</v>
      </c>
      <c r="K123" s="109"/>
      <c r="L123" s="109"/>
      <c r="M123" s="111" t="n">
        <f aca="false">quantite_matiere!AS53</f>
        <v>0</v>
      </c>
      <c r="N123" s="111"/>
      <c r="O123" s="111"/>
      <c r="P123" s="111"/>
      <c r="R123" s="109" t="s">
        <v>76</v>
      </c>
      <c r="S123" s="109"/>
      <c r="T123" s="216" t="n">
        <f aca="false">quantite_matiere!AP2</f>
        <v>0</v>
      </c>
      <c r="U123" s="216"/>
      <c r="V123" s="216"/>
      <c r="W123" s="216"/>
      <c r="X123" s="216"/>
    </row>
    <row r="124" customFormat="false" ht="22.5" hidden="false" customHeight="true" outlineLevel="0" collapsed="false">
      <c r="J124" s="109" t="s">
        <v>76</v>
      </c>
      <c r="K124" s="109"/>
      <c r="L124" s="216" t="n">
        <f aca="false">quantite_matiere!AS2</f>
        <v>0</v>
      </c>
      <c r="M124" s="216"/>
      <c r="N124" s="216"/>
      <c r="O124" s="216"/>
      <c r="P124" s="216"/>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6" t="s">
        <v>149</v>
      </c>
      <c r="D127" s="96"/>
      <c r="E127" s="96"/>
      <c r="F127" s="96"/>
      <c r="G127" s="96"/>
      <c r="H127" s="96"/>
    </row>
    <row r="128" customFormat="false" ht="22.5" hidden="false" customHeight="true" outlineLevel="0" collapsed="false">
      <c r="C128" s="107" t="s">
        <v>50</v>
      </c>
      <c r="D128" s="96" t="s">
        <v>51</v>
      </c>
      <c r="E128" s="96"/>
      <c r="F128" s="96"/>
      <c r="G128" s="96"/>
      <c r="H128" s="96"/>
    </row>
    <row r="129" customFormat="false" ht="22.5" hidden="false" customHeight="true" outlineLevel="0" collapsed="false">
      <c r="B129" s="109" t="s">
        <v>120</v>
      </c>
      <c r="C129" s="215" t="n">
        <f aca="false">recette!AP2</f>
        <v>1000</v>
      </c>
      <c r="D129" s="111" t="n">
        <f aca="false">quantite_matiere!AQ9</f>
        <v>0</v>
      </c>
      <c r="E129" s="111"/>
      <c r="F129" s="111"/>
      <c r="G129" s="111"/>
      <c r="H129" s="111"/>
    </row>
    <row r="130" customFormat="false" ht="22.5" hidden="false" customHeight="true" outlineLevel="0" collapsed="false">
      <c r="B130" s="115" t="s">
        <v>55</v>
      </c>
      <c r="C130" s="158" t="n">
        <f aca="false">recette!AP9</f>
        <v>700</v>
      </c>
      <c r="D130" s="111" t="n">
        <f aca="false">quantite_matiere!AQ16</f>
        <v>0</v>
      </c>
      <c r="E130" s="111"/>
      <c r="F130" s="111"/>
      <c r="G130" s="111"/>
      <c r="H130" s="111"/>
    </row>
    <row r="131" customFormat="false" ht="22.5" hidden="false" customHeight="true" outlineLevel="0" collapsed="false">
      <c r="B131" s="109" t="s">
        <v>56</v>
      </c>
      <c r="C131" s="158" t="n">
        <f aca="false">recette!AP10</f>
        <v>15</v>
      </c>
      <c r="D131" s="111" t="n">
        <f aca="false">quantite_matiere!AQ17</f>
        <v>0</v>
      </c>
      <c r="E131" s="111"/>
      <c r="F131" s="111"/>
      <c r="G131" s="111"/>
      <c r="H131" s="111"/>
    </row>
    <row r="132" customFormat="false" ht="22.5" hidden="false" customHeight="true" outlineLevel="0" collapsed="false">
      <c r="B132" s="115" t="s">
        <v>104</v>
      </c>
      <c r="C132" s="158" t="n">
        <f aca="false">recette!AP12</f>
        <v>200</v>
      </c>
      <c r="D132" s="111" t="n">
        <f aca="false">quantite_matiere!AQ19</f>
        <v>0</v>
      </c>
      <c r="E132" s="111"/>
      <c r="F132" s="111"/>
      <c r="G132" s="111"/>
      <c r="H132" s="111"/>
    </row>
    <row r="133" customFormat="false" ht="22.5" hidden="false" customHeight="true" outlineLevel="0" collapsed="false">
      <c r="B133" s="115" t="s">
        <v>150</v>
      </c>
      <c r="C133" s="158" t="n">
        <f aca="false">recette!AP29</f>
        <v>40</v>
      </c>
      <c r="D133" s="111" t="n">
        <f aca="false">quantite_matiere!AQ35</f>
        <v>0</v>
      </c>
      <c r="E133" s="111"/>
      <c r="F133" s="111"/>
      <c r="G133" s="111"/>
      <c r="H133" s="111"/>
    </row>
    <row r="134" customFormat="false" ht="22.5" hidden="false" customHeight="true" outlineLevel="0" collapsed="false">
      <c r="B134" s="115" t="s">
        <v>151</v>
      </c>
      <c r="C134" s="158" t="n">
        <f aca="false">recette!AP37</f>
        <v>115</v>
      </c>
      <c r="D134" s="111" t="n">
        <f aca="false">quantite_matiere!AQ43</f>
        <v>0</v>
      </c>
      <c r="E134" s="111"/>
      <c r="F134" s="111"/>
      <c r="G134" s="111"/>
      <c r="H134" s="111"/>
    </row>
    <row r="135" customFormat="false" ht="22.5" hidden="false" customHeight="true" outlineLevel="0" collapsed="false">
      <c r="B135" s="115" t="s">
        <v>152</v>
      </c>
      <c r="C135" s="158" t="n">
        <f aca="false">recette!AP41</f>
        <v>20</v>
      </c>
      <c r="D135" s="111" t="n">
        <f aca="false">quantite_matiere!AQ47</f>
        <v>0</v>
      </c>
      <c r="E135" s="111"/>
      <c r="F135" s="111"/>
      <c r="G135" s="111"/>
      <c r="H135" s="111"/>
    </row>
    <row r="136" customFormat="false" ht="22.5" hidden="false" customHeight="true" outlineLevel="0" collapsed="false">
      <c r="B136" s="115" t="s">
        <v>153</v>
      </c>
      <c r="C136" s="158" t="n">
        <f aca="false">recette!AP40</f>
        <v>34</v>
      </c>
      <c r="D136" s="111" t="n">
        <f aca="false">quantite_matiere!AQ46</f>
        <v>0</v>
      </c>
      <c r="E136" s="111"/>
      <c r="F136" s="111"/>
      <c r="G136" s="111"/>
      <c r="H136" s="111"/>
    </row>
    <row r="137" customFormat="false" ht="22.5" hidden="false" customHeight="true" outlineLevel="0" collapsed="false">
      <c r="B137" s="125" t="s">
        <v>106</v>
      </c>
      <c r="C137" s="125"/>
      <c r="D137" s="111" t="n">
        <f aca="false">quantite_matiere!AQ53</f>
        <v>0</v>
      </c>
      <c r="E137" s="111"/>
      <c r="F137" s="111"/>
      <c r="G137" s="111"/>
      <c r="H137" s="111"/>
    </row>
    <row r="138" customFormat="false" ht="22.5" hidden="false" customHeight="true" outlineLevel="0" collapsed="false">
      <c r="B138" s="109" t="s">
        <v>76</v>
      </c>
      <c r="C138" s="109"/>
      <c r="D138" s="216" t="n">
        <f aca="false">quantite_matiere!AQ2</f>
        <v>0</v>
      </c>
      <c r="E138" s="216"/>
      <c r="F138" s="216"/>
      <c r="G138" s="216"/>
      <c r="H138" s="216"/>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80">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K17:L17"/>
    <mergeCell ref="M17:O17"/>
    <mergeCell ref="S17:X17"/>
    <mergeCell ref="B18:C18"/>
    <mergeCell ref="D18:I18"/>
    <mergeCell ref="K18:L18"/>
    <mergeCell ref="M18:O18"/>
    <mergeCell ref="S18:X18"/>
    <mergeCell ref="B19:C19"/>
    <mergeCell ref="K19:L19"/>
    <mergeCell ref="M19:N19"/>
    <mergeCell ref="S19:X19"/>
    <mergeCell ref="L20:O20"/>
    <mergeCell ref="S20:U20"/>
    <mergeCell ref="V20:X20"/>
    <mergeCell ref="L21:O21"/>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Q32:R32"/>
    <mergeCell ref="S32:W32"/>
    <mergeCell ref="D33:O33"/>
    <mergeCell ref="Q33:R33"/>
    <mergeCell ref="S33:T33"/>
    <mergeCell ref="U33:W33"/>
    <mergeCell ref="D34:I34"/>
    <mergeCell ref="J34:L34"/>
    <mergeCell ref="M34:O34"/>
    <mergeCell ref="S34:W34"/>
    <mergeCell ref="B35:C35"/>
    <mergeCell ref="D35:I35"/>
    <mergeCell ref="J35:L35"/>
    <mergeCell ref="M35:O35"/>
    <mergeCell ref="S35:W35"/>
    <mergeCell ref="B36:C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G11" activeCellId="0" sqref="G11"/>
    </sheetView>
  </sheetViews>
  <sheetFormatPr defaultColWidth="10.4921875" defaultRowHeight="24.45" customHeight="false" zeroHeight="false" outlineLevelRow="0" outlineLevelCol="0"/>
  <cols>
    <col collapsed="false" customWidth="true" hidden="false" outlineLevel="0" max="1" min="1" style="640" width="27.67"/>
    <col collapsed="false" customWidth="true" hidden="false" outlineLevel="0" max="2" min="2" style="640" width="27.15"/>
    <col collapsed="false" customWidth="true" hidden="false" outlineLevel="0" max="3" min="3" style="641" width="10.83"/>
    <col collapsed="false" customWidth="true" hidden="false" outlineLevel="0" max="5" min="4" style="641" width="8.5"/>
    <col collapsed="false" customWidth="true" hidden="false" outlineLevel="0" max="6" min="6" style="614" width="12.33"/>
    <col collapsed="false" customWidth="true" hidden="false" outlineLevel="0" max="7" min="7" style="640" width="27.67"/>
    <col collapsed="false" customWidth="true" hidden="false" outlineLevel="0" max="8" min="8" style="640" width="27.15"/>
    <col collapsed="false" customWidth="true" hidden="false" outlineLevel="0" max="9" min="9" style="641" width="10.83"/>
    <col collapsed="false" customWidth="true" hidden="false" outlineLevel="0" max="11" min="10" style="641" width="8.5"/>
    <col collapsed="false" customWidth="false" hidden="false" outlineLevel="0" max="1024" min="12" style="614" width="10.5"/>
  </cols>
  <sheetData>
    <row r="1" customFormat="false" ht="24.1" hidden="false" customHeight="true" outlineLevel="0" collapsed="false">
      <c r="A1" s="349" t="s">
        <v>44</v>
      </c>
    </row>
    <row r="2" customFormat="false" ht="24.1" hidden="false" customHeight="true" outlineLevel="0" collapsed="false">
      <c r="A2" s="349" t="s">
        <v>448</v>
      </c>
    </row>
    <row r="3" customFormat="false" ht="24.1" hidden="false" customHeight="true" outlineLevel="0" collapsed="false">
      <c r="A3" s="349" t="s">
        <v>449</v>
      </c>
    </row>
    <row r="4" customFormat="false" ht="24.1" hidden="false" customHeight="true" outlineLevel="0" collapsed="false">
      <c r="A4" s="349" t="s">
        <v>450</v>
      </c>
    </row>
    <row r="5" customFormat="false" ht="24.1" hidden="false" customHeight="true" outlineLevel="0" collapsed="false">
      <c r="A5" s="643" t="s">
        <v>451</v>
      </c>
    </row>
    <row r="6" customFormat="false" ht="24.1" hidden="false" customHeight="true" outlineLevel="0" collapsed="false">
      <c r="A6" s="643" t="s">
        <v>452</v>
      </c>
    </row>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05" customHeight="false" zeroHeight="false" outlineLevelRow="0" outlineLevelCol="0"/>
  <cols>
    <col collapsed="false" customWidth="true" hidden="false" outlineLevel="0" max="1" min="1" style="263" width="27.33"/>
    <col collapsed="false" customWidth="true" hidden="false" outlineLevel="0" max="2" min="2" style="264" width="7.33"/>
    <col collapsed="false" customWidth="true" hidden="false" outlineLevel="0" max="3" min="3" style="263" width="7.33"/>
    <col collapsed="false" customWidth="true" hidden="false" outlineLevel="0" max="4" min="4" style="263" width="8"/>
    <col collapsed="false" customWidth="true" hidden="false" outlineLevel="0" max="5" min="5" style="263" width="25.83"/>
    <col collapsed="false" customWidth="true" hidden="false" outlineLevel="0" max="7" min="6" style="264" width="8"/>
    <col collapsed="false" customWidth="false" hidden="false" outlineLevel="0" max="1017" min="8" style="263" width="10.5"/>
    <col collapsed="false" customWidth="true" hidden="false" outlineLevel="0" max="1024" min="1018" style="265" width="11"/>
  </cols>
  <sheetData>
    <row r="1" s="267" customFormat="true" ht="24.75" hidden="false" customHeight="true" outlineLevel="0" collapsed="false">
      <c r="A1" s="266" t="s">
        <v>154</v>
      </c>
      <c r="B1" s="266"/>
      <c r="C1" s="266"/>
      <c r="E1" s="266"/>
      <c r="F1" s="266"/>
      <c r="G1" s="266"/>
      <c r="AMD1" s="265"/>
      <c r="AME1" s="265"/>
      <c r="AMF1" s="265"/>
      <c r="AMG1" s="265"/>
      <c r="AMH1" s="265"/>
      <c r="AMI1" s="265"/>
      <c r="AMJ1" s="265"/>
    </row>
    <row r="2" s="267" customFormat="true" ht="19.5" hidden="false" customHeight="true" outlineLevel="0" collapsed="false">
      <c r="A2" s="263"/>
      <c r="B2" s="264"/>
      <c r="C2" s="263"/>
      <c r="D2" s="263"/>
      <c r="E2" s="263"/>
      <c r="F2" s="264"/>
      <c r="G2" s="264"/>
      <c r="AMD2" s="265"/>
      <c r="AME2" s="265"/>
      <c r="AMF2" s="265"/>
      <c r="AMG2" s="265"/>
      <c r="AMH2" s="265"/>
      <c r="AMI2" s="265"/>
      <c r="AMJ2" s="265"/>
    </row>
    <row r="3" s="267" customFormat="true" ht="21.75" hidden="false" customHeight="true" outlineLevel="0" collapsed="false">
      <c r="A3" s="268" t="s">
        <v>155</v>
      </c>
      <c r="B3" s="269" t="n">
        <f aca="false">production!$B1</f>
        <v>46129</v>
      </c>
      <c r="C3" s="269"/>
      <c r="D3" s="268"/>
      <c r="E3" s="268"/>
      <c r="F3" s="269"/>
      <c r="G3" s="269"/>
      <c r="AMD3" s="265"/>
      <c r="AME3" s="265"/>
      <c r="AMF3" s="265"/>
      <c r="AMG3" s="265"/>
      <c r="AMH3" s="265"/>
      <c r="AMI3" s="265"/>
      <c r="AMJ3" s="265"/>
    </row>
    <row r="4" customFormat="false" ht="21.75" hidden="false" customHeight="true" outlineLevel="0" collapsed="false">
      <c r="A4" s="268" t="s">
        <v>156</v>
      </c>
      <c r="B4" s="270" t="e">
        <f aca="false">#REF!</f>
        <v>#REF!</v>
      </c>
      <c r="C4" s="270"/>
      <c r="D4" s="268"/>
      <c r="E4" s="268"/>
      <c r="F4" s="271"/>
      <c r="G4" s="271"/>
    </row>
    <row r="5" s="268" customFormat="true" ht="18" hidden="false" customHeight="true" outlineLevel="0" collapsed="false">
      <c r="A5" s="263"/>
      <c r="B5" s="264"/>
      <c r="C5" s="263"/>
      <c r="D5" s="263"/>
      <c r="E5" s="263"/>
      <c r="F5" s="264"/>
      <c r="G5" s="264"/>
      <c r="AMD5" s="265"/>
      <c r="AME5" s="265"/>
      <c r="AMF5" s="265"/>
      <c r="AMG5" s="265"/>
      <c r="AMH5" s="265"/>
      <c r="AMI5" s="265"/>
      <c r="AMJ5" s="265"/>
    </row>
    <row r="6" s="268" customFormat="true" ht="22.5" hidden="false" customHeight="true" outlineLevel="0" collapsed="false">
      <c r="A6" s="272" t="s">
        <v>157</v>
      </c>
      <c r="B6" s="272" t="s">
        <v>158</v>
      </c>
      <c r="C6" s="272"/>
      <c r="D6" s="263"/>
      <c r="E6" s="273"/>
      <c r="F6" s="273"/>
      <c r="G6" s="273"/>
      <c r="AMD6" s="265"/>
      <c r="AME6" s="265"/>
      <c r="AMF6" s="265"/>
      <c r="AMG6" s="265"/>
      <c r="AMH6" s="265"/>
      <c r="AMI6" s="265"/>
      <c r="AMJ6" s="265"/>
    </row>
    <row r="7" customFormat="false" ht="21.75" hidden="false" customHeight="true" outlineLevel="0" collapsed="false">
      <c r="A7" s="272"/>
      <c r="B7" s="274" t="s">
        <v>159</v>
      </c>
      <c r="C7" s="274" t="s">
        <v>160</v>
      </c>
      <c r="E7" s="273"/>
      <c r="F7" s="275"/>
      <c r="G7" s="275"/>
    </row>
    <row r="8" customFormat="false" ht="21.75" hidden="false" customHeight="true" outlineLevel="0" collapsed="false">
      <c r="A8" s="276" t="s">
        <v>161</v>
      </c>
      <c r="B8" s="277" t="e">
        <f aca="false">#REF!</f>
        <v>#REF!</v>
      </c>
      <c r="C8" s="276"/>
      <c r="D8" s="278"/>
      <c r="E8" s="278"/>
      <c r="F8" s="279"/>
      <c r="G8" s="279"/>
    </row>
    <row r="9" customFormat="false" ht="21.75" hidden="false" customHeight="true" outlineLevel="0" collapsed="false">
      <c r="A9" s="276" t="s">
        <v>162</v>
      </c>
      <c r="B9" s="277" t="e">
        <f aca="false">#REF!</f>
        <v>#REF!</v>
      </c>
      <c r="C9" s="276"/>
      <c r="D9" s="278"/>
      <c r="E9" s="278"/>
      <c r="F9" s="279"/>
      <c r="G9" s="279"/>
    </row>
    <row r="10" s="278" customFormat="true" ht="21.75" hidden="false" customHeight="true" outlineLevel="0" collapsed="false">
      <c r="B10" s="279"/>
      <c r="F10" s="279"/>
      <c r="G10" s="279"/>
      <c r="AMD10" s="265"/>
      <c r="AME10" s="265"/>
      <c r="AMF10" s="265"/>
      <c r="AMG10" s="265"/>
      <c r="AMH10" s="265"/>
      <c r="AMI10" s="265"/>
      <c r="AMJ10" s="265"/>
    </row>
    <row r="11" s="278" customFormat="true" ht="21.75" hidden="false" customHeight="true" outlineLevel="0" collapsed="false">
      <c r="B11" s="279"/>
      <c r="F11" s="279"/>
      <c r="G11" s="279"/>
      <c r="AMD11" s="265"/>
      <c r="AME11" s="265"/>
      <c r="AMF11" s="265"/>
      <c r="AMG11" s="265"/>
      <c r="AMH11" s="265"/>
      <c r="AMI11" s="265"/>
      <c r="AMJ11" s="265"/>
    </row>
    <row r="12" s="278" customFormat="true" ht="21.75" hidden="false" customHeight="true" outlineLevel="0" collapsed="false">
      <c r="B12" s="279"/>
      <c r="F12" s="279"/>
      <c r="G12" s="279"/>
      <c r="AMD12" s="265"/>
      <c r="AME12" s="265"/>
      <c r="AMF12" s="265"/>
      <c r="AMG12" s="265"/>
      <c r="AMH12" s="265"/>
      <c r="AMI12" s="265"/>
      <c r="AMJ12" s="265"/>
    </row>
    <row r="13" s="278" customFormat="true" ht="21.75" hidden="false" customHeight="true" outlineLevel="0" collapsed="false">
      <c r="B13" s="279"/>
      <c r="F13" s="279"/>
      <c r="G13" s="279"/>
      <c r="AMD13" s="265"/>
      <c r="AME13" s="265"/>
      <c r="AMF13" s="265"/>
      <c r="AMG13" s="265"/>
      <c r="AMH13" s="265"/>
      <c r="AMI13" s="265"/>
      <c r="AMJ13" s="265"/>
    </row>
    <row r="14" s="278" customFormat="true" ht="21.75" hidden="false" customHeight="true" outlineLevel="0" collapsed="false">
      <c r="B14" s="279"/>
      <c r="F14" s="279"/>
      <c r="G14" s="279"/>
      <c r="AMD14" s="265"/>
      <c r="AME14" s="265"/>
      <c r="AMF14" s="265"/>
      <c r="AMG14" s="265"/>
      <c r="AMH14" s="265"/>
      <c r="AMI14" s="265"/>
      <c r="AMJ14" s="265"/>
    </row>
    <row r="15" s="278" customFormat="true" ht="21.75" hidden="false" customHeight="true" outlineLevel="0" collapsed="false">
      <c r="B15" s="279"/>
      <c r="F15" s="279"/>
      <c r="G15" s="279"/>
      <c r="AMD15" s="265"/>
      <c r="AME15" s="265"/>
      <c r="AMF15" s="265"/>
      <c r="AMG15" s="265"/>
      <c r="AMH15" s="265"/>
      <c r="AMI15" s="265"/>
      <c r="AMJ15" s="265"/>
    </row>
    <row r="16" s="278" customFormat="true" ht="21.75" hidden="false" customHeight="true" outlineLevel="0" collapsed="false">
      <c r="B16" s="279"/>
      <c r="F16" s="279"/>
      <c r="G16" s="279"/>
      <c r="AMD16" s="265"/>
      <c r="AME16" s="265"/>
      <c r="AMF16" s="265"/>
      <c r="AMG16" s="265"/>
      <c r="AMH16" s="265"/>
      <c r="AMI16" s="265"/>
      <c r="AMJ16" s="265"/>
    </row>
    <row r="17" s="278" customFormat="true" ht="21.75" hidden="false" customHeight="true" outlineLevel="0" collapsed="false">
      <c r="B17" s="279"/>
      <c r="F17" s="279"/>
      <c r="G17" s="279"/>
      <c r="AMD17" s="265"/>
      <c r="AME17" s="265"/>
      <c r="AMF17" s="265"/>
      <c r="AMG17" s="265"/>
      <c r="AMH17" s="265"/>
      <c r="AMI17" s="265"/>
      <c r="AMJ17" s="265"/>
    </row>
    <row r="18" s="278" customFormat="true" ht="21.75" hidden="false" customHeight="true" outlineLevel="0" collapsed="false">
      <c r="B18" s="279"/>
      <c r="F18" s="279"/>
      <c r="G18" s="279"/>
      <c r="AMD18" s="265"/>
      <c r="AME18" s="265"/>
      <c r="AMF18" s="265"/>
      <c r="AMG18" s="265"/>
      <c r="AMH18" s="265"/>
      <c r="AMI18" s="265"/>
      <c r="AMJ18" s="265"/>
    </row>
    <row r="19" s="278" customFormat="true" ht="21.75" hidden="false" customHeight="true" outlineLevel="0" collapsed="false">
      <c r="B19" s="279"/>
      <c r="F19" s="279"/>
      <c r="G19" s="279"/>
      <c r="AMD19" s="265"/>
      <c r="AME19" s="265"/>
      <c r="AMF19" s="265"/>
      <c r="AMG19" s="265"/>
      <c r="AMH19" s="265"/>
      <c r="AMI19" s="265"/>
      <c r="AMJ19" s="265"/>
    </row>
    <row r="20" s="278" customFormat="true" ht="21.75" hidden="false" customHeight="true" outlineLevel="0" collapsed="false">
      <c r="B20" s="279"/>
      <c r="F20" s="279"/>
      <c r="G20" s="279"/>
      <c r="AMD20" s="265"/>
      <c r="AME20" s="265"/>
      <c r="AMF20" s="265"/>
      <c r="AMG20" s="265"/>
      <c r="AMH20" s="265"/>
      <c r="AMI20" s="265"/>
      <c r="AMJ20" s="265"/>
    </row>
    <row r="21" s="278" customFormat="true" ht="21.75" hidden="false" customHeight="true" outlineLevel="0" collapsed="false">
      <c r="B21" s="279"/>
      <c r="F21" s="279"/>
      <c r="G21" s="279"/>
      <c r="AMD21" s="265"/>
      <c r="AME21" s="265"/>
      <c r="AMF21" s="265"/>
      <c r="AMG21" s="265"/>
      <c r="AMH21" s="265"/>
      <c r="AMI21" s="265"/>
      <c r="AMJ21" s="265"/>
    </row>
    <row r="22" s="278" customFormat="true" ht="21.75" hidden="false" customHeight="true" outlineLevel="0" collapsed="false">
      <c r="B22" s="279"/>
      <c r="F22" s="279"/>
      <c r="G22" s="279"/>
      <c r="AMD22" s="265"/>
      <c r="AME22" s="265"/>
      <c r="AMF22" s="265"/>
      <c r="AMG22" s="265"/>
      <c r="AMH22" s="265"/>
      <c r="AMI22" s="265"/>
      <c r="AMJ22" s="265"/>
    </row>
    <row r="23" s="278" customFormat="true" ht="21.75" hidden="false" customHeight="true" outlineLevel="0" collapsed="false">
      <c r="B23" s="279"/>
      <c r="F23" s="279"/>
      <c r="G23" s="279"/>
      <c r="AMD23" s="265"/>
      <c r="AME23" s="265"/>
      <c r="AMF23" s="265"/>
      <c r="AMG23" s="265"/>
      <c r="AMH23" s="265"/>
      <c r="AMI23" s="265"/>
      <c r="AMJ23" s="265"/>
    </row>
    <row r="24" s="278" customFormat="true" ht="21.75" hidden="false" customHeight="true" outlineLevel="0" collapsed="false">
      <c r="B24" s="279"/>
      <c r="F24" s="279"/>
      <c r="G24" s="279"/>
      <c r="AMD24" s="265"/>
      <c r="AME24" s="265"/>
      <c r="AMF24" s="265"/>
      <c r="AMG24" s="265"/>
      <c r="AMH24" s="265"/>
      <c r="AMI24" s="265"/>
      <c r="AMJ24" s="265"/>
    </row>
    <row r="25" s="278" customFormat="true" ht="21.75" hidden="false" customHeight="true" outlineLevel="0" collapsed="false">
      <c r="B25" s="279"/>
      <c r="F25" s="279"/>
      <c r="G25" s="279"/>
      <c r="AMD25" s="265"/>
      <c r="AME25" s="265"/>
      <c r="AMF25" s="265"/>
      <c r="AMG25" s="265"/>
      <c r="AMH25" s="265"/>
      <c r="AMI25" s="265"/>
      <c r="AMJ25" s="265"/>
    </row>
    <row r="26" s="278" customFormat="true" ht="21.75" hidden="false" customHeight="true" outlineLevel="0" collapsed="false">
      <c r="B26" s="279"/>
      <c r="F26" s="279"/>
      <c r="G26" s="279"/>
      <c r="AMD26" s="265"/>
      <c r="AME26" s="265"/>
      <c r="AMF26" s="265"/>
      <c r="AMG26" s="265"/>
      <c r="AMH26" s="265"/>
      <c r="AMI26" s="265"/>
      <c r="AMJ26" s="265"/>
    </row>
    <row r="27" s="278" customFormat="true" ht="21.75" hidden="false" customHeight="true" outlineLevel="0" collapsed="false">
      <c r="B27" s="279"/>
      <c r="F27" s="279"/>
      <c r="G27" s="279"/>
      <c r="AMD27" s="265"/>
      <c r="AME27" s="265"/>
      <c r="AMF27" s="265"/>
      <c r="AMG27" s="265"/>
      <c r="AMH27" s="265"/>
      <c r="AMI27" s="265"/>
      <c r="AMJ27" s="265"/>
    </row>
    <row r="28" s="278" customFormat="true" ht="21.75" hidden="false" customHeight="true" outlineLevel="0" collapsed="false">
      <c r="B28" s="279"/>
      <c r="F28" s="279"/>
      <c r="G28" s="279"/>
      <c r="AMD28" s="265"/>
      <c r="AME28" s="265"/>
      <c r="AMF28" s="265"/>
      <c r="AMG28" s="265"/>
      <c r="AMH28" s="265"/>
      <c r="AMI28" s="265"/>
      <c r="AMJ28" s="265"/>
    </row>
    <row r="29" s="278" customFormat="true" ht="21.75" hidden="false" customHeight="true" outlineLevel="0" collapsed="false">
      <c r="B29" s="279"/>
      <c r="F29" s="279"/>
      <c r="G29" s="279"/>
      <c r="AMD29" s="265"/>
      <c r="AME29" s="265"/>
      <c r="AMF29" s="265"/>
      <c r="AMG29" s="265"/>
      <c r="AMH29" s="265"/>
      <c r="AMI29" s="265"/>
      <c r="AMJ29" s="265"/>
    </row>
    <row r="30" s="278" customFormat="true" ht="21.75" hidden="false" customHeight="true" outlineLevel="0" collapsed="false">
      <c r="B30" s="279"/>
      <c r="F30" s="279"/>
      <c r="G30" s="279"/>
      <c r="AMD30" s="265"/>
      <c r="AME30" s="265"/>
      <c r="AMF30" s="265"/>
      <c r="AMG30" s="265"/>
      <c r="AMH30" s="265"/>
      <c r="AMI30" s="265"/>
      <c r="AMJ30" s="265"/>
    </row>
    <row r="31" s="278" customFormat="true" ht="21.75" hidden="false" customHeight="true" outlineLevel="0" collapsed="false">
      <c r="B31" s="279"/>
      <c r="F31" s="279"/>
      <c r="G31" s="279"/>
      <c r="AMD31" s="265"/>
      <c r="AME31" s="265"/>
      <c r="AMF31" s="265"/>
      <c r="AMG31" s="265"/>
      <c r="AMH31" s="265"/>
      <c r="AMI31" s="265"/>
      <c r="AMJ31" s="265"/>
    </row>
    <row r="32" s="278" customFormat="true" ht="21.75" hidden="false" customHeight="true" outlineLevel="0" collapsed="false">
      <c r="B32" s="279"/>
      <c r="F32" s="279"/>
      <c r="G32" s="279"/>
      <c r="AMD32" s="265"/>
      <c r="AME32" s="265"/>
      <c r="AMF32" s="265"/>
      <c r="AMG32" s="265"/>
      <c r="AMH32" s="265"/>
      <c r="AMI32" s="265"/>
      <c r="AMJ32" s="265"/>
    </row>
    <row r="33" s="278" customFormat="true" ht="21.75" hidden="false" customHeight="true" outlineLevel="0" collapsed="false">
      <c r="B33" s="279"/>
      <c r="F33" s="279"/>
      <c r="G33" s="279"/>
      <c r="AMD33" s="265"/>
      <c r="AME33" s="265"/>
      <c r="AMF33" s="265"/>
      <c r="AMG33" s="265"/>
      <c r="AMH33" s="265"/>
      <c r="AMI33" s="265"/>
      <c r="AMJ33" s="265"/>
    </row>
    <row r="34" s="278" customFormat="true" ht="21.75" hidden="false" customHeight="true" outlineLevel="0" collapsed="false">
      <c r="B34" s="279"/>
      <c r="F34" s="279"/>
      <c r="G34" s="279"/>
      <c r="AMD34" s="265"/>
      <c r="AME34" s="265"/>
      <c r="AMF34" s="265"/>
      <c r="AMG34" s="265"/>
      <c r="AMH34" s="265"/>
      <c r="AMI34" s="265"/>
      <c r="AMJ34" s="265"/>
    </row>
    <row r="35" customFormat="false" ht="23.25" hidden="false" customHeight="true" outlineLevel="0" collapsed="false">
      <c r="A35" s="280" t="s">
        <v>138</v>
      </c>
      <c r="B35" s="272" t="e">
        <f aca="false">SUM(B8:B34)</f>
        <v>#REF!</v>
      </c>
      <c r="C35" s="280"/>
      <c r="F35" s="279"/>
    </row>
    <row r="36" customFormat="false" ht="23.25" hidden="false" customHeight="true" outlineLevel="0" collapsed="false">
      <c r="F36" s="279"/>
    </row>
    <row r="37" customFormat="false" ht="23.25" hidden="false" customHeight="true" outlineLevel="0" collapsed="false">
      <c r="A37" s="266" t="s">
        <v>154</v>
      </c>
      <c r="B37" s="266"/>
      <c r="C37" s="266"/>
      <c r="D37" s="267"/>
      <c r="E37" s="266" t="s">
        <v>154</v>
      </c>
      <c r="F37" s="266"/>
      <c r="G37" s="266"/>
    </row>
    <row r="38" customFormat="false" ht="23.25" hidden="false" customHeight="true" outlineLevel="0" collapsed="false">
      <c r="A38" s="268" t="s">
        <v>155</v>
      </c>
      <c r="B38" s="269" t="n">
        <f aca="false">production!$B1</f>
        <v>46129</v>
      </c>
      <c r="C38" s="269"/>
      <c r="D38" s="268"/>
      <c r="E38" s="268" t="s">
        <v>155</v>
      </c>
      <c r="F38" s="269" t="n">
        <f aca="false">B38</f>
        <v>46129</v>
      </c>
      <c r="G38" s="269"/>
    </row>
    <row r="39" customFormat="false" ht="23.25" hidden="false" customHeight="true" outlineLevel="0" collapsed="false">
      <c r="A39" s="268" t="s">
        <v>156</v>
      </c>
      <c r="B39" s="270" t="str">
        <f aca="false">production!B4</f>
        <v/>
      </c>
      <c r="C39" s="270"/>
      <c r="D39" s="268"/>
      <c r="E39" s="268" t="s">
        <v>156</v>
      </c>
      <c r="F39" s="271" t="str">
        <f aca="false">B39</f>
        <v/>
      </c>
      <c r="G39" s="271"/>
    </row>
    <row r="40" customFormat="false" ht="23.25" hidden="false" customHeight="true" outlineLevel="0" collapsed="false">
      <c r="A40" s="272" t="s">
        <v>157</v>
      </c>
      <c r="B40" s="272" t="s">
        <v>158</v>
      </c>
      <c r="C40" s="272"/>
      <c r="E40" s="272" t="s">
        <v>157</v>
      </c>
      <c r="F40" s="272" t="s">
        <v>158</v>
      </c>
      <c r="G40" s="272"/>
    </row>
    <row r="41" customFormat="false" ht="23.25" hidden="false" customHeight="true" outlineLevel="0" collapsed="false">
      <c r="A41" s="272"/>
      <c r="B41" s="274" t="s">
        <v>159</v>
      </c>
      <c r="C41" s="274" t="s">
        <v>58</v>
      </c>
      <c r="E41" s="272"/>
      <c r="F41" s="274" t="s">
        <v>159</v>
      </c>
      <c r="G41" s="274" t="s">
        <v>58</v>
      </c>
    </row>
    <row r="42" customFormat="false" ht="23.25" hidden="false" customHeight="true" outlineLevel="0" collapsed="false">
      <c r="A42" s="276" t="s">
        <v>161</v>
      </c>
      <c r="B42" s="277" t="n">
        <f aca="false">production!$D4</f>
        <v>0</v>
      </c>
      <c r="C42" s="277" t="n">
        <f aca="false">production!$D5</f>
        <v>0</v>
      </c>
      <c r="D42" s="278"/>
      <c r="E42" s="276" t="s">
        <v>161</v>
      </c>
      <c r="F42" s="277" t="n">
        <f aca="false">B42</f>
        <v>0</v>
      </c>
      <c r="G42" s="277" t="n">
        <f aca="false">C42</f>
        <v>0</v>
      </c>
    </row>
    <row r="43" customFormat="false" ht="23.25" hidden="false" customHeight="true" outlineLevel="0" collapsed="false">
      <c r="A43" s="276" t="s">
        <v>162</v>
      </c>
      <c r="B43" s="277" t="n">
        <f aca="false">production!$E4</f>
        <v>0</v>
      </c>
      <c r="C43" s="277" t="n">
        <f aca="false">production!$E5</f>
        <v>0</v>
      </c>
      <c r="D43" s="278"/>
      <c r="E43" s="276" t="s">
        <v>162</v>
      </c>
      <c r="F43" s="277" t="n">
        <f aca="false">B43</f>
        <v>0</v>
      </c>
      <c r="G43" s="277" t="n">
        <f aca="false">C43</f>
        <v>0</v>
      </c>
    </row>
    <row r="44" customFormat="false" ht="23.25" hidden="false" customHeight="true" outlineLevel="0" collapsed="false">
      <c r="A44" s="278"/>
      <c r="B44" s="279"/>
      <c r="C44" s="279"/>
      <c r="D44" s="278"/>
      <c r="E44" s="278"/>
      <c r="F44" s="279"/>
      <c r="G44" s="279"/>
    </row>
    <row r="45" customFormat="false" ht="23.25" hidden="false" customHeight="true" outlineLevel="0" collapsed="false">
      <c r="A45" s="276" t="s">
        <v>163</v>
      </c>
      <c r="B45" s="277" t="n">
        <f aca="false">production!$I4</f>
        <v>0</v>
      </c>
      <c r="C45" s="277" t="n">
        <f aca="false">production!$I5</f>
        <v>0</v>
      </c>
      <c r="D45" s="278"/>
      <c r="E45" s="276" t="s">
        <v>163</v>
      </c>
      <c r="F45" s="277" t="n">
        <f aca="false">B45</f>
        <v>0</v>
      </c>
      <c r="G45" s="277" t="n">
        <f aca="false">C45</f>
        <v>0</v>
      </c>
    </row>
    <row r="46" customFormat="false" ht="23.25" hidden="false" customHeight="true" outlineLevel="0" collapsed="false">
      <c r="A46" s="276" t="s">
        <v>164</v>
      </c>
      <c r="B46" s="277" t="n">
        <f aca="false">production!$L4</f>
        <v>0</v>
      </c>
      <c r="C46" s="277" t="n">
        <f aca="false">production!$L5</f>
        <v>0</v>
      </c>
      <c r="D46" s="278"/>
      <c r="E46" s="276" t="s">
        <v>164</v>
      </c>
      <c r="F46" s="277" t="n">
        <f aca="false">B46</f>
        <v>0</v>
      </c>
      <c r="G46" s="277" t="n">
        <f aca="false">C46</f>
        <v>0</v>
      </c>
    </row>
    <row r="47" customFormat="false" ht="23.25" hidden="false" customHeight="true" outlineLevel="0" collapsed="false">
      <c r="A47" s="276" t="s">
        <v>165</v>
      </c>
      <c r="B47" s="277" t="n">
        <f aca="false">production!$M4</f>
        <v>0</v>
      </c>
      <c r="C47" s="277" t="n">
        <f aca="false">production!$M5</f>
        <v>0</v>
      </c>
      <c r="D47" s="278"/>
      <c r="E47" s="276" t="s">
        <v>165</v>
      </c>
      <c r="F47" s="277" t="n">
        <f aca="false">B47</f>
        <v>0</v>
      </c>
      <c r="G47" s="277" t="n">
        <f aca="false">C47</f>
        <v>0</v>
      </c>
    </row>
    <row r="48" customFormat="false" ht="23.25" hidden="false" customHeight="true" outlineLevel="0" collapsed="false">
      <c r="A48" s="276" t="s">
        <v>166</v>
      </c>
      <c r="B48" s="277" t="n">
        <f aca="false">production!$O4</f>
        <v>0</v>
      </c>
      <c r="C48" s="277" t="n">
        <f aca="false">production!$O5</f>
        <v>0</v>
      </c>
      <c r="D48" s="278"/>
      <c r="E48" s="276" t="s">
        <v>166</v>
      </c>
      <c r="F48" s="277" t="n">
        <f aca="false">B48</f>
        <v>0</v>
      </c>
      <c r="G48" s="277" t="n">
        <f aca="false">C48</f>
        <v>0</v>
      </c>
    </row>
    <row r="49" customFormat="false" ht="23.25" hidden="false" customHeight="true" outlineLevel="0" collapsed="false">
      <c r="A49" s="276" t="s">
        <v>167</v>
      </c>
      <c r="B49" s="277" t="n">
        <f aca="false">production!$R4</f>
        <v>0</v>
      </c>
      <c r="C49" s="277" t="n">
        <f aca="false">production!$R5</f>
        <v>0</v>
      </c>
      <c r="D49" s="278"/>
      <c r="E49" s="276" t="s">
        <v>167</v>
      </c>
      <c r="F49" s="277" t="n">
        <f aca="false">B49</f>
        <v>0</v>
      </c>
      <c r="G49" s="277" t="n">
        <f aca="false">C49</f>
        <v>0</v>
      </c>
    </row>
    <row r="50" customFormat="false" ht="23.25" hidden="false" customHeight="true" outlineLevel="0" collapsed="false">
      <c r="A50" s="276" t="s">
        <v>168</v>
      </c>
      <c r="B50" s="277" t="n">
        <f aca="false">production!$S4</f>
        <v>0</v>
      </c>
      <c r="C50" s="277" t="n">
        <f aca="false">production!$S5</f>
        <v>0</v>
      </c>
      <c r="D50" s="278"/>
      <c r="E50" s="276" t="s">
        <v>168</v>
      </c>
      <c r="F50" s="277" t="n">
        <f aca="false">B50</f>
        <v>0</v>
      </c>
      <c r="G50" s="277" t="n">
        <f aca="false">C50</f>
        <v>0</v>
      </c>
    </row>
    <row r="51" customFormat="false" ht="23.25" hidden="false" customHeight="true" outlineLevel="0" collapsed="false">
      <c r="A51" s="276" t="s">
        <v>169</v>
      </c>
      <c r="B51" s="277" t="n">
        <f aca="false">production!$T4</f>
        <v>0</v>
      </c>
      <c r="C51" s="277" t="n">
        <f aca="false">production!$T5</f>
        <v>0</v>
      </c>
      <c r="D51" s="278"/>
      <c r="E51" s="276" t="s">
        <v>169</v>
      </c>
      <c r="F51" s="277" t="n">
        <f aca="false">B51</f>
        <v>0</v>
      </c>
      <c r="G51" s="277" t="n">
        <f aca="false">C51</f>
        <v>0</v>
      </c>
    </row>
    <row r="52" customFormat="false" ht="23.25" hidden="false" customHeight="true" outlineLevel="0" collapsed="false">
      <c r="A52" s="276" t="s">
        <v>170</v>
      </c>
      <c r="B52" s="277" t="n">
        <f aca="false">production!$V4</f>
        <v>0</v>
      </c>
      <c r="C52" s="277" t="n">
        <f aca="false">production!$V5</f>
        <v>0</v>
      </c>
      <c r="D52" s="278"/>
      <c r="E52" s="276" t="s">
        <v>170</v>
      </c>
      <c r="F52" s="277" t="n">
        <f aca="false">B52</f>
        <v>0</v>
      </c>
      <c r="G52" s="277" t="n">
        <f aca="false">C52</f>
        <v>0</v>
      </c>
    </row>
    <row r="53" customFormat="false" ht="23.25" hidden="false" customHeight="true" outlineLevel="0" collapsed="false">
      <c r="A53" s="276" t="s">
        <v>171</v>
      </c>
      <c r="B53" s="277" t="n">
        <f aca="false">production!$W4</f>
        <v>0</v>
      </c>
      <c r="C53" s="277" t="n">
        <f aca="false">production!$W5</f>
        <v>0</v>
      </c>
      <c r="D53" s="278"/>
      <c r="E53" s="276" t="s">
        <v>171</v>
      </c>
      <c r="F53" s="277" t="n">
        <f aca="false">B53</f>
        <v>0</v>
      </c>
      <c r="G53" s="277" t="n">
        <f aca="false">C53</f>
        <v>0</v>
      </c>
    </row>
    <row r="54" customFormat="false" ht="23.25" hidden="false" customHeight="true" outlineLevel="0" collapsed="false">
      <c r="A54" s="278"/>
      <c r="B54" s="279"/>
      <c r="C54" s="279"/>
      <c r="D54" s="278"/>
      <c r="E54" s="278"/>
      <c r="F54" s="279"/>
      <c r="G54" s="279"/>
    </row>
    <row r="55" customFormat="false" ht="23.25" hidden="false" customHeight="true" outlineLevel="0" collapsed="false">
      <c r="A55" s="278"/>
      <c r="B55" s="279"/>
      <c r="C55" s="279"/>
      <c r="D55" s="278"/>
      <c r="E55" s="278"/>
      <c r="F55" s="279"/>
      <c r="G55" s="279"/>
    </row>
    <row r="56" customFormat="false" ht="23.25" hidden="false" customHeight="true" outlineLevel="0" collapsed="false">
      <c r="A56" s="278"/>
      <c r="B56" s="279"/>
      <c r="C56" s="279"/>
      <c r="D56" s="278"/>
      <c r="E56" s="278"/>
      <c r="F56" s="279"/>
      <c r="G56" s="279"/>
    </row>
    <row r="57" customFormat="false" ht="23.25" hidden="false" customHeight="true" outlineLevel="0" collapsed="false">
      <c r="A57" s="276" t="s">
        <v>172</v>
      </c>
      <c r="B57" s="277" t="n">
        <f aca="false">production!$AD4</f>
        <v>0</v>
      </c>
      <c r="C57" s="277" t="n">
        <f aca="false">production!$AD5</f>
        <v>0</v>
      </c>
      <c r="D57" s="278"/>
      <c r="E57" s="276" t="s">
        <v>172</v>
      </c>
      <c r="F57" s="277" t="n">
        <f aca="false">B57</f>
        <v>0</v>
      </c>
      <c r="G57" s="277" t="n">
        <f aca="false">C57</f>
        <v>0</v>
      </c>
    </row>
    <row r="58" customFormat="false" ht="23.25" hidden="false" customHeight="true" outlineLevel="0" collapsed="false">
      <c r="A58" s="276" t="s">
        <v>173</v>
      </c>
      <c r="B58" s="277" t="n">
        <f aca="false">production!$AE4</f>
        <v>0</v>
      </c>
      <c r="C58" s="277" t="n">
        <f aca="false">production!$AE5</f>
        <v>0</v>
      </c>
      <c r="D58" s="278"/>
      <c r="E58" s="276" t="s">
        <v>173</v>
      </c>
      <c r="F58" s="277" t="n">
        <f aca="false">B58</f>
        <v>0</v>
      </c>
      <c r="G58" s="277" t="n">
        <f aca="false">C58</f>
        <v>0</v>
      </c>
    </row>
    <row r="59" customFormat="false" ht="23.25" hidden="false" customHeight="true" outlineLevel="0" collapsed="false">
      <c r="A59" s="276" t="s">
        <v>174</v>
      </c>
      <c r="B59" s="277" t="n">
        <f aca="false">production!$AJ4</f>
        <v>0</v>
      </c>
      <c r="C59" s="277" t="n">
        <f aca="false">production!$AJ5</f>
        <v>0</v>
      </c>
      <c r="D59" s="278"/>
      <c r="E59" s="276" t="s">
        <v>174</v>
      </c>
      <c r="F59" s="277" t="n">
        <f aca="false">B59</f>
        <v>0</v>
      </c>
      <c r="G59" s="277" t="n">
        <f aca="false">C59</f>
        <v>0</v>
      </c>
    </row>
    <row r="60" customFormat="false" ht="23.25" hidden="false" customHeight="true" outlineLevel="0" collapsed="false">
      <c r="A60" s="276" t="s">
        <v>175</v>
      </c>
      <c r="B60" s="277" t="n">
        <f aca="false">production!$AK4</f>
        <v>0</v>
      </c>
      <c r="C60" s="277" t="n">
        <f aca="false">production!$AK5</f>
        <v>0</v>
      </c>
      <c r="D60" s="278"/>
      <c r="E60" s="276" t="s">
        <v>175</v>
      </c>
      <c r="F60" s="277" t="n">
        <f aca="false">B60</f>
        <v>0</v>
      </c>
      <c r="G60" s="277" t="n">
        <f aca="false">C60</f>
        <v>0</v>
      </c>
    </row>
    <row r="61" customFormat="false" ht="23.25" hidden="false" customHeight="true" outlineLevel="0" collapsed="false">
      <c r="A61" s="278"/>
      <c r="B61" s="279"/>
      <c r="C61" s="279"/>
      <c r="D61" s="278"/>
      <c r="E61" s="278"/>
      <c r="F61" s="279"/>
      <c r="G61" s="279"/>
    </row>
    <row r="62" customFormat="false" ht="23.25" hidden="false" customHeight="true" outlineLevel="0" collapsed="false">
      <c r="A62" s="278"/>
      <c r="B62" s="279"/>
      <c r="C62" s="279"/>
      <c r="D62" s="278"/>
      <c r="E62" s="278"/>
      <c r="F62" s="279"/>
      <c r="G62" s="279"/>
    </row>
    <row r="63" customFormat="false" ht="23.25" hidden="false" customHeight="true" outlineLevel="0" collapsed="false">
      <c r="A63" s="276" t="s">
        <v>176</v>
      </c>
      <c r="B63" s="277" t="n">
        <f aca="false">production!$AY4</f>
        <v>0</v>
      </c>
      <c r="C63" s="277" t="n">
        <f aca="false">production!$AY5</f>
        <v>0</v>
      </c>
      <c r="D63" s="278"/>
      <c r="E63" s="276" t="s">
        <v>176</v>
      </c>
      <c r="F63" s="277" t="n">
        <f aca="false">B63</f>
        <v>0</v>
      </c>
      <c r="G63" s="277" t="n">
        <f aca="false">C63</f>
        <v>0</v>
      </c>
    </row>
    <row r="64" customFormat="false" ht="23.25" hidden="false" customHeight="true" outlineLevel="0" collapsed="false">
      <c r="A64" s="276" t="s">
        <v>177</v>
      </c>
      <c r="B64" s="277" t="n">
        <f aca="false">production!$BA4</f>
        <v>0</v>
      </c>
      <c r="C64" s="277" t="n">
        <f aca="false">production!$BA5</f>
        <v>0</v>
      </c>
      <c r="D64" s="278"/>
      <c r="E64" s="276" t="s">
        <v>177</v>
      </c>
      <c r="F64" s="277" t="n">
        <f aca="false">B64</f>
        <v>0</v>
      </c>
      <c r="G64" s="277" t="n">
        <f aca="false">C64</f>
        <v>0</v>
      </c>
    </row>
    <row r="65" customFormat="false" ht="23.25" hidden="false" customHeight="true" outlineLevel="0" collapsed="false">
      <c r="A65" s="278"/>
      <c r="B65" s="279"/>
      <c r="C65" s="279"/>
      <c r="D65" s="278"/>
      <c r="E65" s="278"/>
      <c r="F65" s="279"/>
      <c r="G65" s="279"/>
    </row>
    <row r="66" customFormat="false" ht="23.25" hidden="false" customHeight="true" outlineLevel="0" collapsed="false">
      <c r="A66" s="281" t="s">
        <v>26</v>
      </c>
      <c r="B66" s="282" t="n">
        <f aca="false">production!BJ4</f>
        <v>0</v>
      </c>
      <c r="C66" s="282" t="e">
        <f aca="false">#REF!</f>
        <v>#REF!</v>
      </c>
      <c r="D66" s="278"/>
      <c r="E66" s="281" t="s">
        <v>26</v>
      </c>
      <c r="F66" s="282" t="n">
        <f aca="false">B66</f>
        <v>0</v>
      </c>
      <c r="G66" s="282" t="e">
        <f aca="false">C66</f>
        <v>#REF!</v>
      </c>
    </row>
    <row r="67" customFormat="false" ht="23.25" hidden="false" customHeight="true" outlineLevel="0" collapsed="false">
      <c r="A67" s="281" t="s">
        <v>178</v>
      </c>
      <c r="B67" s="282" t="e">
        <f aca="false">#REF!</f>
        <v>#REF!</v>
      </c>
      <c r="C67" s="282" t="e">
        <f aca="false">#REF!</f>
        <v>#REF!</v>
      </c>
      <c r="D67" s="278"/>
      <c r="E67" s="281" t="s">
        <v>178</v>
      </c>
      <c r="F67" s="282" t="e">
        <f aca="false">B67</f>
        <v>#REF!</v>
      </c>
      <c r="G67" s="282" t="e">
        <f aca="false">C67</f>
        <v>#REF!</v>
      </c>
    </row>
    <row r="68" customFormat="false" ht="23.25" hidden="false" customHeight="true" outlineLevel="0" collapsed="false">
      <c r="A68" s="278"/>
      <c r="B68" s="279"/>
      <c r="C68" s="279"/>
      <c r="D68" s="278"/>
      <c r="E68" s="278"/>
      <c r="F68" s="279"/>
      <c r="G68" s="279"/>
    </row>
    <row r="69" customFormat="false" ht="23.25" hidden="false" customHeight="true" outlineLevel="0" collapsed="false">
      <c r="A69" s="280" t="s">
        <v>138</v>
      </c>
      <c r="B69" s="283" t="e">
        <f aca="false">SUM(B42:B68)</f>
        <v>#REF!</v>
      </c>
      <c r="C69" s="283" t="e">
        <f aca="false">SUM(C42:C68)</f>
        <v>#REF!</v>
      </c>
      <c r="E69" s="280" t="s">
        <v>138</v>
      </c>
      <c r="F69" s="277" t="e">
        <f aca="false">B69</f>
        <v>#REF!</v>
      </c>
      <c r="G69" s="277" t="e">
        <f aca="false">C69</f>
        <v>#REF!</v>
      </c>
    </row>
    <row r="70" customFormat="false" ht="23.25" hidden="false" customHeight="true" outlineLevel="0" collapsed="false">
      <c r="A70" s="266" t="s">
        <v>154</v>
      </c>
      <c r="B70" s="266"/>
      <c r="C70" s="266"/>
      <c r="D70" s="267"/>
      <c r="E70" s="284" t="s">
        <v>154</v>
      </c>
      <c r="F70" s="284"/>
      <c r="G70" s="284"/>
    </row>
    <row r="71" customFormat="false" ht="23.25" hidden="false" customHeight="true" outlineLevel="0" collapsed="false">
      <c r="A71" s="268" t="s">
        <v>155</v>
      </c>
      <c r="B71" s="269" t="n">
        <f aca="false">production!$B1</f>
        <v>46129</v>
      </c>
      <c r="C71" s="269"/>
      <c r="D71" s="268"/>
      <c r="E71" s="268" t="s">
        <v>155</v>
      </c>
      <c r="F71" s="269" t="n">
        <f aca="false">B71</f>
        <v>46129</v>
      </c>
      <c r="G71" s="269"/>
    </row>
    <row r="72" customFormat="false" ht="23.25" hidden="false" customHeight="true" outlineLevel="0" collapsed="false">
      <c r="A72" s="268" t="s">
        <v>156</v>
      </c>
      <c r="B72" s="270" t="str">
        <f aca="false">production!B6</f>
        <v/>
      </c>
      <c r="C72" s="270"/>
      <c r="D72" s="268"/>
      <c r="E72" s="268" t="s">
        <v>156</v>
      </c>
      <c r="F72" s="271" t="str">
        <f aca="false">B72</f>
        <v/>
      </c>
      <c r="G72" s="271"/>
    </row>
    <row r="73" customFormat="false" ht="23.25" hidden="false" customHeight="true" outlineLevel="0" collapsed="false">
      <c r="A73" s="272" t="s">
        <v>157</v>
      </c>
      <c r="B73" s="272" t="s">
        <v>158</v>
      </c>
      <c r="C73" s="272"/>
      <c r="E73" s="272" t="s">
        <v>157</v>
      </c>
      <c r="F73" s="272" t="s">
        <v>158</v>
      </c>
      <c r="G73" s="272"/>
    </row>
    <row r="74" customFormat="false" ht="23.25" hidden="false" customHeight="true" outlineLevel="0" collapsed="false">
      <c r="A74" s="272"/>
      <c r="B74" s="274" t="s">
        <v>159</v>
      </c>
      <c r="C74" s="274" t="s">
        <v>160</v>
      </c>
      <c r="E74" s="272"/>
      <c r="F74" s="274" t="s">
        <v>159</v>
      </c>
      <c r="G74" s="274" t="s">
        <v>160</v>
      </c>
    </row>
    <row r="75" customFormat="false" ht="23.25" hidden="false" customHeight="true" outlineLevel="0" collapsed="false">
      <c r="A75" s="276" t="s">
        <v>161</v>
      </c>
      <c r="B75" s="277" t="n">
        <f aca="false">production!$D6</f>
        <v>0</v>
      </c>
      <c r="C75" s="276"/>
      <c r="D75" s="278"/>
      <c r="E75" s="276" t="s">
        <v>161</v>
      </c>
      <c r="F75" s="277" t="n">
        <f aca="false">B75</f>
        <v>0</v>
      </c>
      <c r="G75" s="277"/>
    </row>
    <row r="76" customFormat="false" ht="23.25" hidden="false" customHeight="true" outlineLevel="0" collapsed="false">
      <c r="A76" s="285" t="s">
        <v>179</v>
      </c>
      <c r="B76" s="277" t="n">
        <f aca="false">production!F6</f>
        <v>0</v>
      </c>
      <c r="C76" s="276"/>
      <c r="D76" s="278"/>
      <c r="E76" s="285" t="s">
        <v>179</v>
      </c>
      <c r="F76" s="277" t="n">
        <f aca="false">B76</f>
        <v>0</v>
      </c>
      <c r="G76" s="277"/>
    </row>
    <row r="77" customFormat="false" ht="23.25" hidden="false" customHeight="true" outlineLevel="0" collapsed="false">
      <c r="A77" s="276" t="s">
        <v>180</v>
      </c>
      <c r="B77" s="277" t="n">
        <f aca="false">production!$G6</f>
        <v>0</v>
      </c>
      <c r="C77" s="276"/>
      <c r="D77" s="278"/>
      <c r="E77" s="276" t="s">
        <v>180</v>
      </c>
      <c r="F77" s="277" t="n">
        <f aca="false">B77</f>
        <v>0</v>
      </c>
      <c r="G77" s="277"/>
    </row>
    <row r="78" customFormat="false" ht="23.25" hidden="false" customHeight="true" outlineLevel="0" collapsed="false">
      <c r="A78" s="276" t="s">
        <v>163</v>
      </c>
      <c r="B78" s="277" t="n">
        <f aca="false">production!$I6</f>
        <v>0</v>
      </c>
      <c r="C78" s="276"/>
      <c r="D78" s="278"/>
      <c r="E78" s="276" t="s">
        <v>163</v>
      </c>
      <c r="F78" s="277" t="n">
        <f aca="false">B78</f>
        <v>0</v>
      </c>
      <c r="G78" s="277"/>
    </row>
    <row r="79" customFormat="false" ht="23.25" hidden="false" customHeight="true" outlineLevel="0" collapsed="false">
      <c r="A79" s="276" t="s">
        <v>164</v>
      </c>
      <c r="B79" s="277" t="n">
        <f aca="false">production!$L6</f>
        <v>0</v>
      </c>
      <c r="C79" s="276"/>
      <c r="D79" s="278"/>
      <c r="E79" s="276" t="s">
        <v>164</v>
      </c>
      <c r="F79" s="277" t="n">
        <f aca="false">B79</f>
        <v>0</v>
      </c>
      <c r="G79" s="277"/>
    </row>
    <row r="80" customFormat="false" ht="23.25" hidden="false" customHeight="true" outlineLevel="0" collapsed="false">
      <c r="A80" s="276" t="s">
        <v>165</v>
      </c>
      <c r="B80" s="277" t="n">
        <f aca="false">production!$M6</f>
        <v>0</v>
      </c>
      <c r="C80" s="276"/>
      <c r="D80" s="278"/>
      <c r="E80" s="276" t="s">
        <v>165</v>
      </c>
      <c r="F80" s="277" t="n">
        <f aca="false">B80</f>
        <v>0</v>
      </c>
      <c r="G80" s="277"/>
    </row>
    <row r="81" customFormat="false" ht="23.25" hidden="false" customHeight="true" outlineLevel="0" collapsed="false">
      <c r="A81" s="276" t="s">
        <v>166</v>
      </c>
      <c r="B81" s="277" t="n">
        <f aca="false">production!$O6</f>
        <v>0</v>
      </c>
      <c r="C81" s="276"/>
      <c r="D81" s="278"/>
      <c r="E81" s="276" t="s">
        <v>166</v>
      </c>
      <c r="F81" s="277" t="n">
        <f aca="false">B81</f>
        <v>0</v>
      </c>
      <c r="G81" s="277"/>
    </row>
    <row r="82" customFormat="false" ht="23.25" hidden="false" customHeight="true" outlineLevel="0" collapsed="false">
      <c r="A82" s="276" t="s">
        <v>167</v>
      </c>
      <c r="B82" s="277" t="n">
        <f aca="false">production!$R6</f>
        <v>0</v>
      </c>
      <c r="C82" s="276"/>
      <c r="D82" s="278"/>
      <c r="E82" s="276" t="s">
        <v>167</v>
      </c>
      <c r="F82" s="277" t="n">
        <f aca="false">B82</f>
        <v>0</v>
      </c>
      <c r="G82" s="277"/>
    </row>
    <row r="83" customFormat="false" ht="23.25" hidden="false" customHeight="true" outlineLevel="0" collapsed="false">
      <c r="A83" s="276" t="s">
        <v>168</v>
      </c>
      <c r="B83" s="277" t="n">
        <f aca="false">production!$S6</f>
        <v>0</v>
      </c>
      <c r="C83" s="276"/>
      <c r="D83" s="278"/>
      <c r="E83" s="276" t="s">
        <v>168</v>
      </c>
      <c r="F83" s="277" t="n">
        <f aca="false">B83</f>
        <v>0</v>
      </c>
      <c r="G83" s="277"/>
    </row>
    <row r="84" customFormat="false" ht="23.25" hidden="false" customHeight="true" outlineLevel="0" collapsed="false">
      <c r="A84" s="276" t="s">
        <v>169</v>
      </c>
      <c r="B84" s="277" t="n">
        <f aca="false">production!$T6</f>
        <v>0</v>
      </c>
      <c r="C84" s="276"/>
      <c r="D84" s="278"/>
      <c r="E84" s="276" t="s">
        <v>169</v>
      </c>
      <c r="F84" s="277" t="n">
        <f aca="false">B84</f>
        <v>0</v>
      </c>
      <c r="G84" s="277"/>
    </row>
    <row r="85" customFormat="false" ht="23.25" hidden="false" customHeight="true" outlineLevel="0" collapsed="false">
      <c r="A85" s="276" t="s">
        <v>170</v>
      </c>
      <c r="B85" s="277" t="n">
        <f aca="false">production!$V6</f>
        <v>0</v>
      </c>
      <c r="C85" s="276"/>
      <c r="D85" s="278"/>
      <c r="E85" s="276" t="s">
        <v>170</v>
      </c>
      <c r="F85" s="277" t="n">
        <f aca="false">B85</f>
        <v>0</v>
      </c>
      <c r="G85" s="277"/>
    </row>
    <row r="86" customFormat="false" ht="23.25" hidden="false" customHeight="true" outlineLevel="0" collapsed="false">
      <c r="A86" s="276" t="s">
        <v>171</v>
      </c>
      <c r="B86" s="277" t="n">
        <f aca="false">production!$W6</f>
        <v>0</v>
      </c>
      <c r="C86" s="276"/>
      <c r="D86" s="278"/>
      <c r="E86" s="276" t="s">
        <v>171</v>
      </c>
      <c r="F86" s="277" t="n">
        <f aca="false">B86</f>
        <v>0</v>
      </c>
      <c r="G86" s="277"/>
    </row>
    <row r="87" customFormat="false" ht="23.25" hidden="false" customHeight="true" outlineLevel="0" collapsed="false">
      <c r="A87" s="278"/>
      <c r="B87" s="279"/>
      <c r="C87" s="278"/>
      <c r="D87" s="278"/>
      <c r="E87" s="278"/>
      <c r="F87" s="279"/>
      <c r="G87" s="279"/>
    </row>
    <row r="88" customFormat="false" ht="23.25" hidden="false" customHeight="true" outlineLevel="0" collapsed="false">
      <c r="A88" s="278"/>
      <c r="B88" s="279"/>
      <c r="C88" s="278"/>
      <c r="D88" s="278"/>
      <c r="E88" s="278"/>
      <c r="F88" s="279"/>
      <c r="G88" s="279"/>
    </row>
    <row r="89" customFormat="false" ht="23.25" hidden="false" customHeight="true" outlineLevel="0" collapsed="false">
      <c r="A89" s="278"/>
      <c r="B89" s="279"/>
      <c r="C89" s="278"/>
      <c r="D89" s="278"/>
      <c r="E89" s="278"/>
      <c r="F89" s="279"/>
      <c r="G89" s="279"/>
    </row>
    <row r="90" customFormat="false" ht="23.25" hidden="false" customHeight="true" outlineLevel="0" collapsed="false">
      <c r="A90" s="276" t="s">
        <v>172</v>
      </c>
      <c r="B90" s="277" t="n">
        <f aca="false">production!$AD6</f>
        <v>0</v>
      </c>
      <c r="C90" s="276"/>
      <c r="D90" s="278"/>
      <c r="E90" s="276" t="s">
        <v>172</v>
      </c>
      <c r="F90" s="277" t="n">
        <f aca="false">B90</f>
        <v>0</v>
      </c>
      <c r="G90" s="277"/>
    </row>
    <row r="91" customFormat="false" ht="23.25" hidden="false" customHeight="true" outlineLevel="0" collapsed="false">
      <c r="A91" s="276" t="s">
        <v>173</v>
      </c>
      <c r="B91" s="277" t="n">
        <f aca="false">production!$AE6</f>
        <v>0</v>
      </c>
      <c r="C91" s="276"/>
      <c r="D91" s="278"/>
      <c r="E91" s="276" t="s">
        <v>173</v>
      </c>
      <c r="F91" s="277" t="n">
        <f aca="false">B91</f>
        <v>0</v>
      </c>
      <c r="G91" s="277"/>
    </row>
    <row r="92" customFormat="false" ht="23.25" hidden="false" customHeight="true" outlineLevel="0" collapsed="false">
      <c r="A92" s="276" t="s">
        <v>174</v>
      </c>
      <c r="B92" s="277" t="n">
        <f aca="false">production!$AJ6</f>
        <v>0</v>
      </c>
      <c r="C92" s="276"/>
      <c r="D92" s="278"/>
      <c r="E92" s="276" t="s">
        <v>174</v>
      </c>
      <c r="F92" s="277" t="n">
        <f aca="false">B92</f>
        <v>0</v>
      </c>
      <c r="G92" s="277"/>
    </row>
    <row r="93" customFormat="false" ht="23.25" hidden="false" customHeight="true" outlineLevel="0" collapsed="false">
      <c r="A93" s="276" t="s">
        <v>175</v>
      </c>
      <c r="B93" s="277" t="n">
        <f aca="false">production!$AK6</f>
        <v>0</v>
      </c>
      <c r="C93" s="276"/>
      <c r="D93" s="278"/>
      <c r="E93" s="276" t="s">
        <v>175</v>
      </c>
      <c r="F93" s="277" t="n">
        <f aca="false">B93</f>
        <v>0</v>
      </c>
      <c r="G93" s="277"/>
    </row>
    <row r="94" customFormat="false" ht="23.25" hidden="false" customHeight="true" outlineLevel="0" collapsed="false">
      <c r="A94" s="278"/>
      <c r="B94" s="279"/>
      <c r="C94" s="278"/>
      <c r="D94" s="278"/>
      <c r="E94" s="278"/>
      <c r="F94" s="279"/>
      <c r="G94" s="279"/>
    </row>
    <row r="95" customFormat="false" ht="23.25" hidden="false" customHeight="true" outlineLevel="0" collapsed="false">
      <c r="A95" s="278"/>
      <c r="B95" s="279"/>
      <c r="C95" s="278"/>
      <c r="D95" s="278"/>
      <c r="E95" s="278"/>
      <c r="F95" s="279"/>
      <c r="G95" s="279"/>
    </row>
    <row r="96" customFormat="false" ht="23.25" hidden="false" customHeight="true" outlineLevel="0" collapsed="false">
      <c r="A96" s="276" t="s">
        <v>176</v>
      </c>
      <c r="B96" s="277" t="n">
        <f aca="false">production!$AY6</f>
        <v>0</v>
      </c>
      <c r="C96" s="276"/>
      <c r="D96" s="278"/>
      <c r="E96" s="276" t="s">
        <v>176</v>
      </c>
      <c r="F96" s="277" t="n">
        <f aca="false">B96</f>
        <v>0</v>
      </c>
      <c r="G96" s="277"/>
    </row>
    <row r="97" customFormat="false" ht="23.25" hidden="false" customHeight="true" outlineLevel="0" collapsed="false">
      <c r="A97" s="276" t="s">
        <v>177</v>
      </c>
      <c r="B97" s="277" t="n">
        <f aca="false">production!$BA6</f>
        <v>0</v>
      </c>
      <c r="C97" s="276"/>
      <c r="D97" s="278"/>
      <c r="E97" s="276" t="s">
        <v>177</v>
      </c>
      <c r="F97" s="277" t="n">
        <f aca="false">B97</f>
        <v>0</v>
      </c>
      <c r="G97" s="277"/>
    </row>
    <row r="98" customFormat="false" ht="23.25" hidden="false" customHeight="true" outlineLevel="0" collapsed="false">
      <c r="A98" s="278"/>
      <c r="B98" s="279"/>
      <c r="C98" s="278"/>
      <c r="D98" s="278"/>
      <c r="E98" s="278"/>
      <c r="F98" s="279"/>
      <c r="G98" s="279"/>
    </row>
    <row r="99" customFormat="false" ht="23.25" hidden="false" customHeight="true" outlineLevel="0" collapsed="false">
      <c r="A99" s="281" t="s">
        <v>26</v>
      </c>
      <c r="B99" s="282" t="n">
        <f aca="false">production!BJ6</f>
        <v>0</v>
      </c>
      <c r="C99" s="282"/>
      <c r="D99" s="278"/>
      <c r="E99" s="281" t="s">
        <v>26</v>
      </c>
      <c r="F99" s="282" t="n">
        <f aca="false">B99</f>
        <v>0</v>
      </c>
      <c r="G99" s="282" t="n">
        <f aca="false">C99</f>
        <v>0</v>
      </c>
    </row>
    <row r="100" customFormat="false" ht="23.25" hidden="false" customHeight="true" outlineLevel="0" collapsed="false">
      <c r="A100" s="281" t="s">
        <v>178</v>
      </c>
      <c r="B100" s="282" t="e">
        <f aca="false">#REF!</f>
        <v>#REF!</v>
      </c>
      <c r="C100" s="282"/>
      <c r="D100" s="278"/>
      <c r="E100" s="281" t="s">
        <v>178</v>
      </c>
      <c r="F100" s="282" t="e">
        <f aca="false">B100</f>
        <v>#REF!</v>
      </c>
      <c r="G100" s="282" t="n">
        <f aca="false">C100</f>
        <v>0</v>
      </c>
    </row>
    <row r="101" customFormat="false" ht="23.25" hidden="false" customHeight="true" outlineLevel="0" collapsed="false">
      <c r="A101" s="278"/>
      <c r="B101" s="279"/>
      <c r="C101" s="278"/>
      <c r="D101" s="278"/>
      <c r="E101" s="278"/>
      <c r="F101" s="279"/>
      <c r="G101" s="279"/>
    </row>
    <row r="102" customFormat="false" ht="23.25" hidden="false" customHeight="true" outlineLevel="0" collapsed="false">
      <c r="A102" s="280" t="s">
        <v>138</v>
      </c>
      <c r="B102" s="283" t="e">
        <f aca="false">SUM(B75:B101)</f>
        <v>#REF!</v>
      </c>
      <c r="C102" s="280"/>
      <c r="E102" s="280" t="s">
        <v>138</v>
      </c>
      <c r="F102" s="277" t="e">
        <f aca="false">B102</f>
        <v>#REF!</v>
      </c>
      <c r="G102" s="272"/>
    </row>
    <row r="103" customFormat="false" ht="24" hidden="false" customHeight="true" outlineLevel="0" collapsed="false">
      <c r="A103" s="266" t="s">
        <v>154</v>
      </c>
      <c r="B103" s="266"/>
      <c r="C103" s="266"/>
      <c r="D103" s="267"/>
      <c r="E103" s="266" t="s">
        <v>154</v>
      </c>
      <c r="F103" s="266"/>
      <c r="G103" s="266"/>
    </row>
    <row r="104" customFormat="false" ht="24" hidden="false" customHeight="true" outlineLevel="0" collapsed="false">
      <c r="A104" s="268"/>
      <c r="B104" s="275"/>
      <c r="C104" s="268"/>
      <c r="D104" s="268"/>
      <c r="E104" s="268"/>
      <c r="F104" s="275"/>
      <c r="G104" s="275"/>
    </row>
    <row r="105" customFormat="false" ht="21.75" hidden="false" customHeight="true" outlineLevel="0" collapsed="false">
      <c r="A105" s="268" t="s">
        <v>155</v>
      </c>
      <c r="B105" s="269" t="n">
        <f aca="false">production!$B1</f>
        <v>46129</v>
      </c>
      <c r="C105" s="269"/>
      <c r="D105" s="268"/>
      <c r="E105" s="268" t="s">
        <v>155</v>
      </c>
      <c r="F105" s="269" t="n">
        <f aca="false">B105</f>
        <v>46129</v>
      </c>
      <c r="G105" s="269"/>
    </row>
    <row r="106" customFormat="false" ht="21.75" hidden="false" customHeight="true" outlineLevel="0" collapsed="false">
      <c r="A106" s="268" t="s">
        <v>156</v>
      </c>
      <c r="B106" s="286" t="str">
        <f aca="false">production!B7</f>
        <v/>
      </c>
      <c r="C106" s="286"/>
      <c r="D106" s="268"/>
      <c r="E106" s="268" t="s">
        <v>156</v>
      </c>
      <c r="F106" s="286" t="str">
        <f aca="false">production!B7</f>
        <v/>
      </c>
      <c r="G106" s="286"/>
    </row>
    <row r="108" customFormat="false" ht="21.75" hidden="false" customHeight="true" outlineLevel="0" collapsed="false">
      <c r="A108" s="272" t="s">
        <v>157</v>
      </c>
      <c r="B108" s="272" t="s">
        <v>158</v>
      </c>
      <c r="C108" s="272"/>
      <c r="E108" s="272" t="s">
        <v>157</v>
      </c>
      <c r="F108" s="272" t="s">
        <v>158</v>
      </c>
      <c r="G108" s="272"/>
    </row>
    <row r="109" customFormat="false" ht="21.75" hidden="false" customHeight="true" outlineLevel="0" collapsed="false">
      <c r="A109" s="272"/>
      <c r="B109" s="274" t="s">
        <v>159</v>
      </c>
      <c r="C109" s="274" t="s">
        <v>160</v>
      </c>
      <c r="E109" s="272"/>
      <c r="F109" s="274" t="s">
        <v>159</v>
      </c>
      <c r="G109" s="274" t="s">
        <v>160</v>
      </c>
    </row>
    <row r="110" customFormat="false" ht="21.75" hidden="false" customHeight="true" outlineLevel="0" collapsed="false">
      <c r="A110" s="276" t="s">
        <v>161</v>
      </c>
      <c r="B110" s="277" t="n">
        <f aca="false">production!$D7</f>
        <v>0</v>
      </c>
      <c r="C110" s="276"/>
      <c r="D110" s="278"/>
      <c r="E110" s="276" t="s">
        <v>161</v>
      </c>
      <c r="F110" s="277" t="n">
        <f aca="false">B110</f>
        <v>0</v>
      </c>
      <c r="G110" s="277"/>
    </row>
    <row r="111" customFormat="false" ht="21.75" hidden="false" customHeight="true" outlineLevel="0" collapsed="false">
      <c r="A111" s="276" t="s">
        <v>162</v>
      </c>
      <c r="B111" s="277" t="n">
        <f aca="false">production!$E7</f>
        <v>0</v>
      </c>
      <c r="C111" s="276"/>
      <c r="D111" s="278"/>
      <c r="E111" s="276" t="s">
        <v>162</v>
      </c>
      <c r="F111" s="277" t="n">
        <f aca="false">B111</f>
        <v>0</v>
      </c>
      <c r="G111" s="277"/>
    </row>
    <row r="112" customFormat="false" ht="21.75" hidden="false" customHeight="true" outlineLevel="0" collapsed="false">
      <c r="A112" s="278"/>
      <c r="B112" s="279"/>
      <c r="C112" s="278"/>
      <c r="D112" s="278"/>
      <c r="E112" s="278"/>
      <c r="F112" s="279"/>
      <c r="G112" s="279"/>
    </row>
    <row r="113" customFormat="false" ht="21.75" hidden="false" customHeight="true" outlineLevel="0" collapsed="false">
      <c r="A113" s="276" t="s">
        <v>163</v>
      </c>
      <c r="B113" s="277" t="n">
        <f aca="false">production!$I7</f>
        <v>0</v>
      </c>
      <c r="C113" s="276"/>
      <c r="D113" s="278"/>
      <c r="E113" s="276" t="s">
        <v>163</v>
      </c>
      <c r="F113" s="277" t="n">
        <f aca="false">B113</f>
        <v>0</v>
      </c>
      <c r="G113" s="277"/>
    </row>
    <row r="114" customFormat="false" ht="21.75" hidden="false" customHeight="true" outlineLevel="0" collapsed="false">
      <c r="A114" s="276" t="s">
        <v>164</v>
      </c>
      <c r="B114" s="277" t="n">
        <f aca="false">production!$L7</f>
        <v>0</v>
      </c>
      <c r="C114" s="276"/>
      <c r="D114" s="278"/>
      <c r="E114" s="276" t="s">
        <v>164</v>
      </c>
      <c r="F114" s="277" t="n">
        <f aca="false">B114</f>
        <v>0</v>
      </c>
      <c r="G114" s="277"/>
    </row>
    <row r="115" customFormat="false" ht="21.75" hidden="false" customHeight="true" outlineLevel="0" collapsed="false">
      <c r="A115" s="276" t="s">
        <v>165</v>
      </c>
      <c r="B115" s="277" t="n">
        <f aca="false">production!$M7</f>
        <v>0</v>
      </c>
      <c r="C115" s="276"/>
      <c r="D115" s="278"/>
      <c r="E115" s="276" t="s">
        <v>165</v>
      </c>
      <c r="F115" s="277" t="n">
        <f aca="false">B115</f>
        <v>0</v>
      </c>
      <c r="G115" s="277"/>
    </row>
    <row r="116" customFormat="false" ht="21.75" hidden="false" customHeight="true" outlineLevel="0" collapsed="false">
      <c r="A116" s="276" t="s">
        <v>166</v>
      </c>
      <c r="B116" s="277" t="n">
        <f aca="false">production!$O7</f>
        <v>0</v>
      </c>
      <c r="C116" s="276"/>
      <c r="D116" s="278"/>
      <c r="E116" s="276" t="s">
        <v>166</v>
      </c>
      <c r="F116" s="277" t="n">
        <f aca="false">B116</f>
        <v>0</v>
      </c>
      <c r="G116" s="277"/>
    </row>
    <row r="117" customFormat="false" ht="21.75" hidden="false" customHeight="true" outlineLevel="0" collapsed="false">
      <c r="A117" s="276" t="s">
        <v>167</v>
      </c>
      <c r="B117" s="277" t="n">
        <f aca="false">production!$R7</f>
        <v>0</v>
      </c>
      <c r="C117" s="276"/>
      <c r="D117" s="278"/>
      <c r="E117" s="276" t="s">
        <v>167</v>
      </c>
      <c r="F117" s="277" t="n">
        <f aca="false">B117</f>
        <v>0</v>
      </c>
      <c r="G117" s="277"/>
    </row>
    <row r="118" customFormat="false" ht="21.75" hidden="false" customHeight="true" outlineLevel="0" collapsed="false">
      <c r="A118" s="276" t="s">
        <v>168</v>
      </c>
      <c r="B118" s="277" t="n">
        <f aca="false">production!$S7</f>
        <v>0</v>
      </c>
      <c r="C118" s="276"/>
      <c r="D118" s="278"/>
      <c r="E118" s="276" t="s">
        <v>168</v>
      </c>
      <c r="F118" s="277" t="n">
        <f aca="false">B118</f>
        <v>0</v>
      </c>
      <c r="G118" s="277"/>
    </row>
    <row r="119" customFormat="false" ht="21.75" hidden="false" customHeight="true" outlineLevel="0" collapsed="false">
      <c r="A119" s="276" t="s">
        <v>169</v>
      </c>
      <c r="B119" s="277" t="n">
        <f aca="false">production!$T7</f>
        <v>0</v>
      </c>
      <c r="C119" s="276"/>
      <c r="D119" s="278"/>
      <c r="E119" s="276" t="s">
        <v>169</v>
      </c>
      <c r="F119" s="277" t="n">
        <f aca="false">B119</f>
        <v>0</v>
      </c>
      <c r="G119" s="277"/>
    </row>
    <row r="120" customFormat="false" ht="21.75" hidden="false" customHeight="true" outlineLevel="0" collapsed="false">
      <c r="A120" s="276" t="s">
        <v>170</v>
      </c>
      <c r="B120" s="277" t="n">
        <f aca="false">production!$V7</f>
        <v>0</v>
      </c>
      <c r="C120" s="276"/>
      <c r="D120" s="278"/>
      <c r="E120" s="276" t="s">
        <v>170</v>
      </c>
      <c r="F120" s="277" t="n">
        <f aca="false">B120</f>
        <v>0</v>
      </c>
      <c r="G120" s="277"/>
    </row>
    <row r="121" customFormat="false" ht="21.75" hidden="false" customHeight="true" outlineLevel="0" collapsed="false">
      <c r="A121" s="276" t="s">
        <v>171</v>
      </c>
      <c r="B121" s="277" t="n">
        <f aca="false">production!$W7</f>
        <v>0</v>
      </c>
      <c r="C121" s="276"/>
      <c r="D121" s="278"/>
      <c r="E121" s="276" t="s">
        <v>171</v>
      </c>
      <c r="F121" s="277" t="n">
        <f aca="false">B121</f>
        <v>0</v>
      </c>
      <c r="G121" s="277"/>
    </row>
    <row r="122" customFormat="false" ht="21.75" hidden="false" customHeight="true" outlineLevel="0" collapsed="false">
      <c r="A122" s="278"/>
      <c r="B122" s="279"/>
      <c r="C122" s="278"/>
      <c r="D122" s="278"/>
      <c r="E122" s="278"/>
      <c r="F122" s="279"/>
      <c r="G122" s="279"/>
    </row>
    <row r="123" customFormat="false" ht="21.75" hidden="false" customHeight="true" outlineLevel="0" collapsed="false">
      <c r="A123" s="278"/>
      <c r="B123" s="279"/>
      <c r="C123" s="278"/>
      <c r="D123" s="278"/>
      <c r="E123" s="278"/>
      <c r="F123" s="279"/>
      <c r="G123" s="279"/>
    </row>
    <row r="124" customFormat="false" ht="21.75" hidden="false" customHeight="true" outlineLevel="0" collapsed="false">
      <c r="A124" s="278"/>
      <c r="B124" s="279"/>
      <c r="C124" s="278"/>
      <c r="D124" s="278"/>
      <c r="E124" s="278"/>
      <c r="F124" s="279"/>
      <c r="G124" s="279"/>
    </row>
    <row r="125" customFormat="false" ht="21.75" hidden="false" customHeight="true" outlineLevel="0" collapsed="false">
      <c r="A125" s="276" t="s">
        <v>172</v>
      </c>
      <c r="B125" s="277" t="n">
        <f aca="false">production!$AD7</f>
        <v>0</v>
      </c>
      <c r="C125" s="276"/>
      <c r="D125" s="278"/>
      <c r="E125" s="276" t="s">
        <v>172</v>
      </c>
      <c r="F125" s="277" t="n">
        <f aca="false">B125</f>
        <v>0</v>
      </c>
      <c r="G125" s="277"/>
    </row>
    <row r="126" customFormat="false" ht="21.75" hidden="false" customHeight="true" outlineLevel="0" collapsed="false">
      <c r="A126" s="276" t="s">
        <v>173</v>
      </c>
      <c r="B126" s="277" t="n">
        <f aca="false">production!$AE7</f>
        <v>0</v>
      </c>
      <c r="C126" s="276"/>
      <c r="D126" s="278"/>
      <c r="E126" s="276" t="s">
        <v>173</v>
      </c>
      <c r="F126" s="277" t="n">
        <f aca="false">B126</f>
        <v>0</v>
      </c>
      <c r="G126" s="277"/>
    </row>
    <row r="127" customFormat="false" ht="21.75" hidden="false" customHeight="true" outlineLevel="0" collapsed="false">
      <c r="A127" s="276" t="s">
        <v>174</v>
      </c>
      <c r="B127" s="277" t="n">
        <f aca="false">production!$AJ7</f>
        <v>0</v>
      </c>
      <c r="C127" s="276"/>
      <c r="D127" s="278"/>
      <c r="E127" s="276" t="s">
        <v>174</v>
      </c>
      <c r="F127" s="277" t="n">
        <f aca="false">B127</f>
        <v>0</v>
      </c>
      <c r="G127" s="277"/>
    </row>
    <row r="128" customFormat="false" ht="21.75" hidden="false" customHeight="true" outlineLevel="0" collapsed="false">
      <c r="A128" s="276" t="s">
        <v>175</v>
      </c>
      <c r="B128" s="277" t="n">
        <f aca="false">production!$AK7</f>
        <v>0</v>
      </c>
      <c r="C128" s="276"/>
      <c r="D128" s="278"/>
      <c r="E128" s="276" t="s">
        <v>175</v>
      </c>
      <c r="F128" s="277" t="n">
        <f aca="false">B128</f>
        <v>0</v>
      </c>
      <c r="G128" s="277"/>
    </row>
    <row r="129" customFormat="false" ht="21.75" hidden="false" customHeight="true" outlineLevel="0" collapsed="false">
      <c r="A129" s="278"/>
      <c r="B129" s="279"/>
      <c r="C129" s="278"/>
      <c r="D129" s="278"/>
      <c r="E129" s="278"/>
      <c r="F129" s="279"/>
      <c r="G129" s="279"/>
    </row>
    <row r="130" customFormat="false" ht="21.75" hidden="false" customHeight="true" outlineLevel="0" collapsed="false">
      <c r="A130" s="278"/>
      <c r="B130" s="279"/>
      <c r="C130" s="278"/>
      <c r="D130" s="278"/>
      <c r="E130" s="278"/>
      <c r="F130" s="279"/>
      <c r="G130" s="279"/>
    </row>
    <row r="131" customFormat="false" ht="21.75" hidden="false" customHeight="true" outlineLevel="0" collapsed="false">
      <c r="A131" s="276" t="s">
        <v>176</v>
      </c>
      <c r="B131" s="277" t="n">
        <f aca="false">production!$AY7</f>
        <v>0</v>
      </c>
      <c r="C131" s="276"/>
      <c r="D131" s="278"/>
      <c r="E131" s="276" t="s">
        <v>176</v>
      </c>
      <c r="F131" s="277" t="n">
        <f aca="false">B131</f>
        <v>0</v>
      </c>
      <c r="G131" s="277"/>
    </row>
    <row r="132" customFormat="false" ht="21.75" hidden="false" customHeight="true" outlineLevel="0" collapsed="false">
      <c r="A132" s="276" t="s">
        <v>177</v>
      </c>
      <c r="B132" s="277" t="n">
        <f aca="false">production!$BA7</f>
        <v>0</v>
      </c>
      <c r="C132" s="276"/>
      <c r="D132" s="278"/>
      <c r="E132" s="276" t="s">
        <v>177</v>
      </c>
      <c r="F132" s="277" t="n">
        <f aca="false">B132</f>
        <v>0</v>
      </c>
      <c r="G132" s="277"/>
    </row>
    <row r="133" customFormat="false" ht="21.75" hidden="false" customHeight="true" outlineLevel="0" collapsed="false">
      <c r="A133" s="278"/>
      <c r="B133" s="279"/>
      <c r="C133" s="278"/>
      <c r="D133" s="278"/>
      <c r="E133" s="278"/>
      <c r="F133" s="279"/>
      <c r="G133" s="279"/>
    </row>
    <row r="134" customFormat="false" ht="21.75" hidden="false" customHeight="true" outlineLevel="0" collapsed="false">
      <c r="A134" s="281" t="s">
        <v>26</v>
      </c>
      <c r="B134" s="282" t="n">
        <f aca="false">production!BJ7</f>
        <v>0</v>
      </c>
      <c r="C134" s="282"/>
      <c r="D134" s="278"/>
      <c r="E134" s="281" t="s">
        <v>26</v>
      </c>
      <c r="F134" s="282" t="n">
        <f aca="false">B134</f>
        <v>0</v>
      </c>
      <c r="G134" s="282" t="n">
        <f aca="false">C134</f>
        <v>0</v>
      </c>
    </row>
    <row r="135" customFormat="false" ht="21.75" hidden="false" customHeight="true" outlineLevel="0" collapsed="false">
      <c r="A135" s="281" t="s">
        <v>178</v>
      </c>
      <c r="B135" s="282" t="e">
        <f aca="false">#REF!</f>
        <v>#REF!</v>
      </c>
      <c r="C135" s="282"/>
      <c r="D135" s="278"/>
      <c r="E135" s="281" t="s">
        <v>178</v>
      </c>
      <c r="F135" s="282" t="e">
        <f aca="false">B135</f>
        <v>#REF!</v>
      </c>
      <c r="G135" s="282" t="n">
        <f aca="false">C135</f>
        <v>0</v>
      </c>
    </row>
    <row r="136" customFormat="false" ht="21.75" hidden="false" customHeight="true" outlineLevel="0" collapsed="false">
      <c r="A136" s="278"/>
      <c r="B136" s="279"/>
      <c r="C136" s="278"/>
      <c r="D136" s="278"/>
      <c r="E136" s="278"/>
      <c r="F136" s="279"/>
      <c r="G136" s="279"/>
    </row>
    <row r="137" customFormat="false" ht="21.75" hidden="false" customHeight="true" outlineLevel="0" collapsed="false">
      <c r="A137" s="280" t="s">
        <v>138</v>
      </c>
      <c r="B137" s="277" t="e">
        <f aca="false">SUM(B110:B136)</f>
        <v>#REF!</v>
      </c>
      <c r="C137" s="280"/>
      <c r="E137" s="280" t="s">
        <v>138</v>
      </c>
      <c r="F137" s="277" t="e">
        <f aca="false">B137</f>
        <v>#REF!</v>
      </c>
      <c r="G137" s="272"/>
    </row>
    <row r="138" s="265" customFormat="true" ht="24" hidden="false" customHeight="true" outlineLevel="0" collapsed="false">
      <c r="G138" s="287"/>
    </row>
    <row r="139" customFormat="false" ht="24" hidden="false" customHeight="true" outlineLevel="0" collapsed="false">
      <c r="A139" s="266" t="s">
        <v>154</v>
      </c>
      <c r="B139" s="266"/>
      <c r="C139" s="266"/>
      <c r="D139" s="267"/>
      <c r="E139" s="266" t="s">
        <v>154</v>
      </c>
      <c r="F139" s="266"/>
      <c r="G139" s="266"/>
    </row>
    <row r="140" customFormat="false" ht="21.75" hidden="false" customHeight="true" outlineLevel="0" collapsed="false">
      <c r="A140" s="268" t="s">
        <v>155</v>
      </c>
      <c r="B140" s="269" t="n">
        <f aca="false">$B105</f>
        <v>46129</v>
      </c>
      <c r="C140" s="269"/>
      <c r="D140" s="268"/>
      <c r="E140" s="268" t="s">
        <v>155</v>
      </c>
      <c r="F140" s="269" t="n">
        <f aca="false">B140</f>
        <v>46129</v>
      </c>
      <c r="G140" s="269"/>
    </row>
    <row r="141" customFormat="false" ht="21.75" hidden="false" customHeight="true" outlineLevel="0" collapsed="false">
      <c r="A141" s="268" t="s">
        <v>156</v>
      </c>
      <c r="B141" s="288" t="s">
        <v>181</v>
      </c>
      <c r="C141" s="288"/>
      <c r="D141" s="268"/>
      <c r="E141" s="268" t="s">
        <v>156</v>
      </c>
      <c r="F141" s="288" t="str">
        <f aca="false">B141</f>
        <v>V et B 2</v>
      </c>
      <c r="G141" s="288"/>
    </row>
    <row r="143" customFormat="false" ht="21.75" hidden="false" customHeight="true" outlineLevel="0" collapsed="false">
      <c r="A143" s="272" t="s">
        <v>157</v>
      </c>
      <c r="B143" s="272" t="s">
        <v>158</v>
      </c>
      <c r="C143" s="272"/>
      <c r="E143" s="272" t="s">
        <v>157</v>
      </c>
      <c r="F143" s="272" t="s">
        <v>158</v>
      </c>
      <c r="G143" s="272"/>
    </row>
    <row r="144" customFormat="false" ht="21.75" hidden="false" customHeight="true" outlineLevel="0" collapsed="false">
      <c r="A144" s="272"/>
      <c r="B144" s="274" t="s">
        <v>159</v>
      </c>
      <c r="C144" s="274" t="s">
        <v>160</v>
      </c>
      <c r="E144" s="272"/>
      <c r="F144" s="274" t="s">
        <v>159</v>
      </c>
      <c r="G144" s="274" t="s">
        <v>160</v>
      </c>
    </row>
    <row r="145" customFormat="false" ht="21.75" hidden="false" customHeight="true" outlineLevel="0" collapsed="false">
      <c r="A145" s="276" t="s">
        <v>161</v>
      </c>
      <c r="B145" s="277" t="n">
        <f aca="false">production!$D9</f>
        <v>0</v>
      </c>
      <c r="C145" s="277" t="n">
        <f aca="false">production!$D9</f>
        <v>0</v>
      </c>
      <c r="D145" s="278"/>
      <c r="E145" s="276" t="s">
        <v>161</v>
      </c>
      <c r="F145" s="277" t="n">
        <f aca="false">B145</f>
        <v>0</v>
      </c>
      <c r="G145" s="277" t="n">
        <f aca="false">C145</f>
        <v>0</v>
      </c>
    </row>
    <row r="146" customFormat="false" ht="21.75" hidden="false" customHeight="true" outlineLevel="0" collapsed="false">
      <c r="A146" s="276" t="s">
        <v>179</v>
      </c>
      <c r="B146" s="277" t="n">
        <f aca="false">production!F9</f>
        <v>0</v>
      </c>
      <c r="C146" s="277"/>
      <c r="D146" s="278"/>
      <c r="E146" s="276" t="s">
        <v>179</v>
      </c>
      <c r="F146" s="277" t="n">
        <f aca="false">B146</f>
        <v>0</v>
      </c>
      <c r="G146" s="277" t="n">
        <f aca="false">C146</f>
        <v>0</v>
      </c>
    </row>
    <row r="147" customFormat="false" ht="21.75" hidden="false" customHeight="true" outlineLevel="0" collapsed="false">
      <c r="A147" s="278"/>
      <c r="B147" s="279"/>
      <c r="C147" s="279"/>
      <c r="D147" s="278"/>
      <c r="E147" s="278"/>
      <c r="F147" s="279"/>
      <c r="G147" s="279" t="n">
        <f aca="false">C147</f>
        <v>0</v>
      </c>
    </row>
    <row r="148" customFormat="false" ht="21.75" hidden="false" customHeight="true" outlineLevel="0" collapsed="false">
      <c r="A148" s="276" t="s">
        <v>163</v>
      </c>
      <c r="B148" s="277" t="n">
        <f aca="false">production!$I9</f>
        <v>0</v>
      </c>
      <c r="C148" s="277"/>
      <c r="D148" s="278"/>
      <c r="E148" s="276" t="s">
        <v>163</v>
      </c>
      <c r="F148" s="277" t="n">
        <f aca="false">B148</f>
        <v>0</v>
      </c>
      <c r="G148" s="277" t="n">
        <f aca="false">C148</f>
        <v>0</v>
      </c>
    </row>
    <row r="149" customFormat="false" ht="21.75" hidden="false" customHeight="true" outlineLevel="0" collapsed="false">
      <c r="A149" s="276" t="s">
        <v>164</v>
      </c>
      <c r="B149" s="277" t="n">
        <f aca="false">production!$L9</f>
        <v>0</v>
      </c>
      <c r="C149" s="277"/>
      <c r="D149" s="278"/>
      <c r="E149" s="276" t="s">
        <v>164</v>
      </c>
      <c r="F149" s="277" t="n">
        <f aca="false">B149</f>
        <v>0</v>
      </c>
      <c r="G149" s="277" t="n">
        <f aca="false">C149</f>
        <v>0</v>
      </c>
    </row>
    <row r="150" customFormat="false" ht="21.75" hidden="false" customHeight="true" outlineLevel="0" collapsed="false">
      <c r="A150" s="276" t="s">
        <v>165</v>
      </c>
      <c r="B150" s="277" t="n">
        <f aca="false">production!$M9</f>
        <v>0</v>
      </c>
      <c r="C150" s="277"/>
      <c r="D150" s="278"/>
      <c r="E150" s="276" t="s">
        <v>165</v>
      </c>
      <c r="F150" s="277" t="n">
        <f aca="false">B150</f>
        <v>0</v>
      </c>
      <c r="G150" s="277" t="n">
        <f aca="false">C150</f>
        <v>0</v>
      </c>
    </row>
    <row r="151" customFormat="false" ht="21.75" hidden="false" customHeight="true" outlineLevel="0" collapsed="false">
      <c r="A151" s="276" t="s">
        <v>166</v>
      </c>
      <c r="B151" s="277" t="n">
        <f aca="false">production!$O9</f>
        <v>0</v>
      </c>
      <c r="C151" s="277"/>
      <c r="D151" s="278"/>
      <c r="E151" s="276" t="s">
        <v>166</v>
      </c>
      <c r="F151" s="277" t="n">
        <f aca="false">B151</f>
        <v>0</v>
      </c>
      <c r="G151" s="277" t="n">
        <f aca="false">C151</f>
        <v>0</v>
      </c>
    </row>
    <row r="152" customFormat="false" ht="21.75" hidden="false" customHeight="true" outlineLevel="0" collapsed="false">
      <c r="A152" s="276" t="s">
        <v>167</v>
      </c>
      <c r="B152" s="277" t="n">
        <f aca="false">production!$R9</f>
        <v>0</v>
      </c>
      <c r="C152" s="277"/>
      <c r="D152" s="278"/>
      <c r="E152" s="276" t="s">
        <v>167</v>
      </c>
      <c r="F152" s="277" t="n">
        <f aca="false">B152</f>
        <v>0</v>
      </c>
      <c r="G152" s="277" t="n">
        <f aca="false">C152</f>
        <v>0</v>
      </c>
    </row>
    <row r="153" customFormat="false" ht="21.75" hidden="false" customHeight="true" outlineLevel="0" collapsed="false">
      <c r="A153" s="276" t="s">
        <v>168</v>
      </c>
      <c r="B153" s="277" t="n">
        <f aca="false">production!$S9</f>
        <v>0</v>
      </c>
      <c r="C153" s="277"/>
      <c r="D153" s="278"/>
      <c r="E153" s="276" t="s">
        <v>168</v>
      </c>
      <c r="F153" s="277" t="n">
        <f aca="false">B153</f>
        <v>0</v>
      </c>
      <c r="G153" s="277" t="n">
        <f aca="false">C153</f>
        <v>0</v>
      </c>
    </row>
    <row r="154" customFormat="false" ht="21.75" hidden="false" customHeight="true" outlineLevel="0" collapsed="false">
      <c r="A154" s="276" t="s">
        <v>169</v>
      </c>
      <c r="B154" s="277" t="n">
        <f aca="false">production!$T9</f>
        <v>0</v>
      </c>
      <c r="C154" s="277"/>
      <c r="D154" s="278"/>
      <c r="E154" s="276" t="s">
        <v>169</v>
      </c>
      <c r="F154" s="277" t="n">
        <f aca="false">B154</f>
        <v>0</v>
      </c>
      <c r="G154" s="277" t="n">
        <f aca="false">C154</f>
        <v>0</v>
      </c>
    </row>
    <row r="155" customFormat="false" ht="21.75" hidden="false" customHeight="true" outlineLevel="0" collapsed="false">
      <c r="A155" s="276" t="s">
        <v>170</v>
      </c>
      <c r="B155" s="277" t="n">
        <f aca="false">production!$V9</f>
        <v>0</v>
      </c>
      <c r="C155" s="277"/>
      <c r="D155" s="278"/>
      <c r="E155" s="276" t="s">
        <v>170</v>
      </c>
      <c r="F155" s="277" t="n">
        <f aca="false">B155</f>
        <v>0</v>
      </c>
      <c r="G155" s="277" t="n">
        <f aca="false">C155</f>
        <v>0</v>
      </c>
    </row>
    <row r="156" customFormat="false" ht="21.75" hidden="false" customHeight="true" outlineLevel="0" collapsed="false">
      <c r="A156" s="276" t="s">
        <v>171</v>
      </c>
      <c r="B156" s="277" t="n">
        <f aca="false">production!$W9</f>
        <v>0</v>
      </c>
      <c r="C156" s="277"/>
      <c r="D156" s="278"/>
      <c r="E156" s="276" t="s">
        <v>171</v>
      </c>
      <c r="F156" s="277" t="n">
        <f aca="false">B156</f>
        <v>0</v>
      </c>
      <c r="G156" s="277" t="n">
        <f aca="false">C156</f>
        <v>0</v>
      </c>
    </row>
    <row r="157" customFormat="false" ht="21.75" hidden="false" customHeight="true" outlineLevel="0" collapsed="false">
      <c r="A157" s="278"/>
      <c r="B157" s="279"/>
      <c r="C157" s="279"/>
      <c r="D157" s="278"/>
      <c r="E157" s="278"/>
      <c r="F157" s="279"/>
      <c r="G157" s="279" t="n">
        <f aca="false">C157</f>
        <v>0</v>
      </c>
    </row>
    <row r="158" customFormat="false" ht="21.75" hidden="false" customHeight="true" outlineLevel="0" collapsed="false">
      <c r="A158" s="278"/>
      <c r="B158" s="279"/>
      <c r="C158" s="279"/>
      <c r="D158" s="278"/>
      <c r="E158" s="278"/>
      <c r="F158" s="279"/>
      <c r="G158" s="279" t="n">
        <f aca="false">C158</f>
        <v>0</v>
      </c>
    </row>
    <row r="159" customFormat="false" ht="21.75" hidden="false" customHeight="true" outlineLevel="0" collapsed="false">
      <c r="A159" s="278"/>
      <c r="B159" s="279"/>
      <c r="C159" s="279"/>
      <c r="D159" s="278"/>
      <c r="E159" s="278"/>
      <c r="F159" s="279"/>
      <c r="G159" s="279" t="n">
        <f aca="false">C159</f>
        <v>0</v>
      </c>
    </row>
    <row r="160" customFormat="false" ht="21.75" hidden="false" customHeight="true" outlineLevel="0" collapsed="false">
      <c r="A160" s="276" t="s">
        <v>172</v>
      </c>
      <c r="B160" s="277" t="n">
        <f aca="false">production!$AD9</f>
        <v>0</v>
      </c>
      <c r="C160" s="277"/>
      <c r="D160" s="278"/>
      <c r="E160" s="276" t="s">
        <v>172</v>
      </c>
      <c r="F160" s="277" t="n">
        <f aca="false">B160</f>
        <v>0</v>
      </c>
      <c r="G160" s="277" t="n">
        <f aca="false">C160</f>
        <v>0</v>
      </c>
    </row>
    <row r="161" customFormat="false" ht="21.75" hidden="false" customHeight="true" outlineLevel="0" collapsed="false">
      <c r="A161" s="276" t="s">
        <v>173</v>
      </c>
      <c r="B161" s="277" t="n">
        <f aca="false">production!$AE9</f>
        <v>0</v>
      </c>
      <c r="C161" s="277"/>
      <c r="D161" s="278"/>
      <c r="E161" s="276" t="s">
        <v>173</v>
      </c>
      <c r="F161" s="277" t="n">
        <f aca="false">B161</f>
        <v>0</v>
      </c>
      <c r="G161" s="277" t="n">
        <f aca="false">C161</f>
        <v>0</v>
      </c>
    </row>
    <row r="162" customFormat="false" ht="21.75" hidden="false" customHeight="true" outlineLevel="0" collapsed="false">
      <c r="A162" s="276" t="s">
        <v>174</v>
      </c>
      <c r="B162" s="277" t="n">
        <f aca="false">production!$AJ9</f>
        <v>0</v>
      </c>
      <c r="C162" s="277"/>
      <c r="D162" s="278"/>
      <c r="E162" s="276" t="s">
        <v>174</v>
      </c>
      <c r="F162" s="277" t="n">
        <f aca="false">B162</f>
        <v>0</v>
      </c>
      <c r="G162" s="277" t="n">
        <f aca="false">C162</f>
        <v>0</v>
      </c>
    </row>
    <row r="163" customFormat="false" ht="21.75" hidden="false" customHeight="true" outlineLevel="0" collapsed="false">
      <c r="A163" s="276" t="s">
        <v>175</v>
      </c>
      <c r="B163" s="277" t="n">
        <f aca="false">production!$AK9</f>
        <v>0</v>
      </c>
      <c r="C163" s="277"/>
      <c r="D163" s="278"/>
      <c r="E163" s="276" t="s">
        <v>175</v>
      </c>
      <c r="F163" s="277" t="n">
        <f aca="false">B163</f>
        <v>0</v>
      </c>
      <c r="G163" s="277" t="n">
        <f aca="false">C163</f>
        <v>0</v>
      </c>
    </row>
    <row r="164" customFormat="false" ht="21.75" hidden="false" customHeight="true" outlineLevel="0" collapsed="false">
      <c r="A164" s="278"/>
      <c r="B164" s="279"/>
      <c r="C164" s="279"/>
      <c r="D164" s="278"/>
      <c r="E164" s="278"/>
      <c r="F164" s="279"/>
      <c r="G164" s="279" t="n">
        <f aca="false">C164</f>
        <v>0</v>
      </c>
    </row>
    <row r="165" customFormat="false" ht="21.75" hidden="false" customHeight="true" outlineLevel="0" collapsed="false">
      <c r="A165" s="278"/>
      <c r="B165" s="279"/>
      <c r="C165" s="279"/>
      <c r="D165" s="278"/>
      <c r="E165" s="278"/>
      <c r="F165" s="279"/>
      <c r="G165" s="279" t="n">
        <f aca="false">C165</f>
        <v>0</v>
      </c>
    </row>
    <row r="166" customFormat="false" ht="21.75" hidden="false" customHeight="true" outlineLevel="0" collapsed="false">
      <c r="A166" s="276" t="s">
        <v>176</v>
      </c>
      <c r="B166" s="277" t="n">
        <f aca="false">production!$AY9</f>
        <v>0</v>
      </c>
      <c r="C166" s="277"/>
      <c r="D166" s="278"/>
      <c r="E166" s="276" t="s">
        <v>176</v>
      </c>
      <c r="F166" s="277" t="n">
        <f aca="false">B166</f>
        <v>0</v>
      </c>
      <c r="G166" s="277" t="n">
        <f aca="false">C166</f>
        <v>0</v>
      </c>
    </row>
    <row r="167" customFormat="false" ht="21.75" hidden="false" customHeight="true" outlineLevel="0" collapsed="false">
      <c r="A167" s="276" t="s">
        <v>177</v>
      </c>
      <c r="B167" s="277" t="n">
        <f aca="false">production!$BA9</f>
        <v>0</v>
      </c>
      <c r="C167" s="277"/>
      <c r="D167" s="278"/>
      <c r="E167" s="276" t="s">
        <v>177</v>
      </c>
      <c r="F167" s="277" t="n">
        <f aca="false">B167</f>
        <v>0</v>
      </c>
      <c r="G167" s="277" t="n">
        <f aca="false">C167</f>
        <v>0</v>
      </c>
    </row>
    <row r="168" customFormat="false" ht="21.75" hidden="false" customHeight="true" outlineLevel="0" collapsed="false">
      <c r="A168" s="278"/>
      <c r="B168" s="278"/>
      <c r="C168" s="278"/>
      <c r="D168" s="278"/>
      <c r="E168" s="278"/>
      <c r="F168" s="279"/>
      <c r="G168" s="279"/>
    </row>
    <row r="169" customFormat="false" ht="21.75" hidden="false" customHeight="true" outlineLevel="0" collapsed="false">
      <c r="A169" s="281" t="s">
        <v>26</v>
      </c>
      <c r="B169" s="282"/>
      <c r="C169" s="282"/>
      <c r="D169" s="278"/>
      <c r="E169" s="281" t="s">
        <v>26</v>
      </c>
      <c r="F169" s="282" t="n">
        <f aca="false">B169</f>
        <v>0</v>
      </c>
      <c r="G169" s="282" t="n">
        <f aca="false">C169</f>
        <v>0</v>
      </c>
    </row>
    <row r="170" customFormat="false" ht="21.75" hidden="false" customHeight="true" outlineLevel="0" collapsed="false">
      <c r="A170" s="281" t="s">
        <v>178</v>
      </c>
      <c r="B170" s="282"/>
      <c r="C170" s="282"/>
      <c r="D170" s="278"/>
      <c r="E170" s="281" t="s">
        <v>178</v>
      </c>
      <c r="F170" s="282" t="n">
        <f aca="false">B170</f>
        <v>0</v>
      </c>
      <c r="G170" s="282" t="n">
        <f aca="false">C170</f>
        <v>0</v>
      </c>
    </row>
    <row r="171" customFormat="false" ht="21.75" hidden="false" customHeight="true" outlineLevel="0" collapsed="false">
      <c r="A171" s="278"/>
      <c r="B171" s="278"/>
      <c r="C171" s="278"/>
      <c r="D171" s="278"/>
      <c r="E171" s="278"/>
      <c r="F171" s="279"/>
      <c r="G171" s="279"/>
    </row>
    <row r="172" customFormat="false" ht="21.75" hidden="false" customHeight="true" outlineLevel="0" collapsed="false">
      <c r="A172" s="280" t="s">
        <v>138</v>
      </c>
      <c r="B172" s="277" t="n">
        <f aca="false">SUM(B145:B171)</f>
        <v>0</v>
      </c>
      <c r="C172" s="277" t="n">
        <f aca="false">SUM(C145:C171)</f>
        <v>0</v>
      </c>
      <c r="E172" s="280" t="s">
        <v>138</v>
      </c>
      <c r="F172" s="277" t="n">
        <f aca="false">B172</f>
        <v>0</v>
      </c>
      <c r="G172" s="277" t="n">
        <f aca="false">C172</f>
        <v>0</v>
      </c>
    </row>
    <row r="173" customFormat="false" ht="21.75" hidden="false" customHeight="true" outlineLevel="0" collapsed="false">
      <c r="B173" s="279"/>
      <c r="F173" s="279"/>
    </row>
    <row r="174" customFormat="false" ht="21.75" hidden="false" customHeight="true" outlineLevel="0" collapsed="false">
      <c r="B174" s="279"/>
      <c r="F174" s="279"/>
    </row>
    <row r="175" customFormat="false" ht="24" hidden="false" customHeight="true" outlineLevel="0" collapsed="false">
      <c r="A175" s="266" t="s">
        <v>154</v>
      </c>
      <c r="B175" s="266"/>
      <c r="C175" s="266"/>
      <c r="D175" s="267"/>
      <c r="E175" s="266" t="s">
        <v>154</v>
      </c>
      <c r="F175" s="266"/>
      <c r="G175" s="266"/>
    </row>
    <row r="176" customFormat="false" ht="24" hidden="false" customHeight="true" outlineLevel="0" collapsed="false">
      <c r="A176" s="268"/>
      <c r="B176" s="275"/>
      <c r="C176" s="268"/>
      <c r="D176" s="268"/>
      <c r="E176" s="268"/>
      <c r="F176" s="275"/>
      <c r="G176" s="275"/>
    </row>
    <row r="177" customFormat="false" ht="21.75" hidden="false" customHeight="true" outlineLevel="0" collapsed="false">
      <c r="A177" s="268" t="s">
        <v>155</v>
      </c>
      <c r="B177" s="269" t="n">
        <f aca="false">$B140</f>
        <v>46129</v>
      </c>
      <c r="C177" s="269"/>
      <c r="D177" s="268"/>
      <c r="E177" s="268" t="s">
        <v>155</v>
      </c>
      <c r="F177" s="269" t="n">
        <f aca="false">B177</f>
        <v>46129</v>
      </c>
      <c r="G177" s="269"/>
    </row>
    <row r="178" customFormat="false" ht="21.75" hidden="false" customHeight="true" outlineLevel="0" collapsed="false">
      <c r="A178" s="268" t="s">
        <v>156</v>
      </c>
      <c r="B178" s="289" t="s">
        <v>182</v>
      </c>
      <c r="C178" s="268"/>
      <c r="D178" s="268"/>
      <c r="E178" s="268" t="s">
        <v>156</v>
      </c>
      <c r="F178" s="289" t="str">
        <f aca="false">B178</f>
        <v>French Coop</v>
      </c>
      <c r="G178" s="275"/>
    </row>
    <row r="179" customFormat="false" ht="21.75" hidden="false" customHeight="true" outlineLevel="0" collapsed="false">
      <c r="B179" s="290"/>
    </row>
    <row r="180" customFormat="false" ht="21.75" hidden="false" customHeight="true" outlineLevel="0" collapsed="false">
      <c r="A180" s="272" t="s">
        <v>157</v>
      </c>
      <c r="B180" s="272" t="s">
        <v>158</v>
      </c>
      <c r="C180" s="272"/>
      <c r="E180" s="272" t="s">
        <v>157</v>
      </c>
      <c r="F180" s="272" t="s">
        <v>158</v>
      </c>
      <c r="G180" s="272"/>
    </row>
    <row r="181" customFormat="false" ht="21.75" hidden="false" customHeight="true" outlineLevel="0" collapsed="false">
      <c r="A181" s="272"/>
      <c r="B181" s="274" t="s">
        <v>183</v>
      </c>
      <c r="C181" s="291" t="s">
        <v>184</v>
      </c>
      <c r="D181" s="291"/>
      <c r="E181" s="272"/>
      <c r="F181" s="274" t="s">
        <v>183</v>
      </c>
      <c r="G181" s="291" t="s">
        <v>184</v>
      </c>
      <c r="H181" s="291"/>
    </row>
    <row r="182" customFormat="false" ht="21.75" hidden="false" customHeight="true" outlineLevel="0" collapsed="false">
      <c r="A182" s="276" t="s">
        <v>161</v>
      </c>
      <c r="B182" s="277" t="n">
        <f aca="false">production!$D11</f>
        <v>0</v>
      </c>
      <c r="C182" s="277" t="n">
        <f aca="false">production!$D10</f>
        <v>0</v>
      </c>
      <c r="D182" s="278"/>
      <c r="E182" s="276" t="s">
        <v>161</v>
      </c>
      <c r="F182" s="277" t="n">
        <f aca="false">B182</f>
        <v>0</v>
      </c>
      <c r="G182" s="277" t="n">
        <f aca="false">C182</f>
        <v>0</v>
      </c>
    </row>
    <row r="183" customFormat="false" ht="21.75" hidden="false" customHeight="true" outlineLevel="0" collapsed="false">
      <c r="A183" s="276" t="s">
        <v>162</v>
      </c>
      <c r="B183" s="277" t="n">
        <f aca="false">production!$E11</f>
        <v>0</v>
      </c>
      <c r="C183" s="277" t="n">
        <f aca="false">production!$E10</f>
        <v>0</v>
      </c>
      <c r="D183" s="278"/>
      <c r="E183" s="276" t="s">
        <v>162</v>
      </c>
      <c r="F183" s="277" t="n">
        <f aca="false">B183</f>
        <v>0</v>
      </c>
      <c r="G183" s="277" t="n">
        <f aca="false">C183</f>
        <v>0</v>
      </c>
    </row>
    <row r="184" customFormat="false" ht="21.75" hidden="false" customHeight="true" outlineLevel="0" collapsed="false">
      <c r="A184" s="278"/>
      <c r="B184" s="279"/>
      <c r="C184" s="279"/>
      <c r="D184" s="278"/>
      <c r="E184" s="278"/>
      <c r="F184" s="279"/>
      <c r="G184" s="279" t="n">
        <f aca="false">C184</f>
        <v>0</v>
      </c>
    </row>
    <row r="185" customFormat="false" ht="21.75" hidden="false" customHeight="true" outlineLevel="0" collapsed="false">
      <c r="A185" s="276" t="s">
        <v>163</v>
      </c>
      <c r="B185" s="277" t="n">
        <f aca="false">production!$I11</f>
        <v>0</v>
      </c>
      <c r="C185" s="277" t="n">
        <f aca="false">production!$I10</f>
        <v>0</v>
      </c>
      <c r="D185" s="278"/>
      <c r="E185" s="276" t="s">
        <v>163</v>
      </c>
      <c r="F185" s="277" t="n">
        <f aca="false">B185</f>
        <v>0</v>
      </c>
      <c r="G185" s="277" t="n">
        <f aca="false">C185</f>
        <v>0</v>
      </c>
    </row>
    <row r="186" customFormat="false" ht="21.75" hidden="false" customHeight="true" outlineLevel="0" collapsed="false">
      <c r="A186" s="276" t="s">
        <v>164</v>
      </c>
      <c r="B186" s="277" t="n">
        <f aca="false">production!$L11</f>
        <v>0</v>
      </c>
      <c r="C186" s="277" t="n">
        <f aca="false">production!$L10</f>
        <v>0</v>
      </c>
      <c r="D186" s="278"/>
      <c r="E186" s="276" t="s">
        <v>164</v>
      </c>
      <c r="F186" s="277" t="n">
        <f aca="false">B186</f>
        <v>0</v>
      </c>
      <c r="G186" s="277" t="n">
        <f aca="false">C186</f>
        <v>0</v>
      </c>
    </row>
    <row r="187" customFormat="false" ht="21.75" hidden="false" customHeight="true" outlineLevel="0" collapsed="false">
      <c r="A187" s="276" t="s">
        <v>165</v>
      </c>
      <c r="B187" s="277" t="n">
        <f aca="false">production!$M11</f>
        <v>0</v>
      </c>
      <c r="C187" s="277" t="n">
        <f aca="false">production!$M10</f>
        <v>0</v>
      </c>
      <c r="D187" s="278"/>
      <c r="E187" s="276" t="s">
        <v>165</v>
      </c>
      <c r="F187" s="277" t="n">
        <f aca="false">B187</f>
        <v>0</v>
      </c>
      <c r="G187" s="277" t="n">
        <f aca="false">C187</f>
        <v>0</v>
      </c>
    </row>
    <row r="188" customFormat="false" ht="21.75" hidden="false" customHeight="true" outlineLevel="0" collapsed="false">
      <c r="A188" s="276" t="s">
        <v>166</v>
      </c>
      <c r="B188" s="277" t="n">
        <f aca="false">production!$O11</f>
        <v>0</v>
      </c>
      <c r="C188" s="277" t="n">
        <f aca="false">production!$O10</f>
        <v>0</v>
      </c>
      <c r="D188" s="278"/>
      <c r="E188" s="276" t="s">
        <v>166</v>
      </c>
      <c r="F188" s="277" t="n">
        <f aca="false">B188</f>
        <v>0</v>
      </c>
      <c r="G188" s="277" t="n">
        <f aca="false">C188</f>
        <v>0</v>
      </c>
    </row>
    <row r="189" customFormat="false" ht="21.75" hidden="false" customHeight="true" outlineLevel="0" collapsed="false">
      <c r="A189" s="276" t="s">
        <v>167</v>
      </c>
      <c r="B189" s="277" t="n">
        <f aca="false">production!$R11</f>
        <v>0</v>
      </c>
      <c r="C189" s="277" t="n">
        <f aca="false">production!$R10</f>
        <v>0</v>
      </c>
      <c r="D189" s="278"/>
      <c r="E189" s="276" t="s">
        <v>167</v>
      </c>
      <c r="F189" s="277" t="n">
        <f aca="false">B189</f>
        <v>0</v>
      </c>
      <c r="G189" s="277" t="n">
        <f aca="false">C189</f>
        <v>0</v>
      </c>
    </row>
    <row r="190" customFormat="false" ht="21.75" hidden="false" customHeight="true" outlineLevel="0" collapsed="false">
      <c r="A190" s="276" t="s">
        <v>168</v>
      </c>
      <c r="B190" s="277" t="n">
        <f aca="false">production!$S11</f>
        <v>0</v>
      </c>
      <c r="C190" s="277" t="n">
        <f aca="false">production!$S10</f>
        <v>0</v>
      </c>
      <c r="D190" s="278"/>
      <c r="E190" s="276" t="s">
        <v>168</v>
      </c>
      <c r="F190" s="277" t="n">
        <f aca="false">B190</f>
        <v>0</v>
      </c>
      <c r="G190" s="277" t="n">
        <f aca="false">C190</f>
        <v>0</v>
      </c>
    </row>
    <row r="191" customFormat="false" ht="21.75" hidden="false" customHeight="true" outlineLevel="0" collapsed="false">
      <c r="A191" s="276" t="s">
        <v>169</v>
      </c>
      <c r="B191" s="277" t="n">
        <f aca="false">production!$T11</f>
        <v>0</v>
      </c>
      <c r="C191" s="277" t="n">
        <f aca="false">production!$T10</f>
        <v>0</v>
      </c>
      <c r="D191" s="278"/>
      <c r="E191" s="276" t="s">
        <v>169</v>
      </c>
      <c r="F191" s="277" t="n">
        <f aca="false">B191</f>
        <v>0</v>
      </c>
      <c r="G191" s="277" t="n">
        <f aca="false">C191</f>
        <v>0</v>
      </c>
    </row>
    <row r="192" customFormat="false" ht="21.75" hidden="false" customHeight="true" outlineLevel="0" collapsed="false">
      <c r="A192" s="276" t="s">
        <v>170</v>
      </c>
      <c r="B192" s="277" t="n">
        <f aca="false">production!$V11</f>
        <v>0</v>
      </c>
      <c r="C192" s="277" t="n">
        <f aca="false">production!$V10</f>
        <v>0</v>
      </c>
      <c r="D192" s="278"/>
      <c r="E192" s="276" t="s">
        <v>170</v>
      </c>
      <c r="F192" s="277" t="n">
        <f aca="false">B192</f>
        <v>0</v>
      </c>
      <c r="G192" s="277" t="n">
        <f aca="false">C192</f>
        <v>0</v>
      </c>
    </row>
    <row r="193" customFormat="false" ht="21.75" hidden="false" customHeight="true" outlineLevel="0" collapsed="false">
      <c r="A193" s="276" t="s">
        <v>171</v>
      </c>
      <c r="B193" s="277" t="n">
        <f aca="false">production!$W11</f>
        <v>0</v>
      </c>
      <c r="C193" s="277" t="n">
        <f aca="false">production!$W10</f>
        <v>0</v>
      </c>
      <c r="D193" s="278"/>
      <c r="E193" s="276" t="s">
        <v>171</v>
      </c>
      <c r="F193" s="277" t="n">
        <f aca="false">B193</f>
        <v>0</v>
      </c>
      <c r="G193" s="277" t="n">
        <f aca="false">C193</f>
        <v>0</v>
      </c>
    </row>
    <row r="194" customFormat="false" ht="21.75" hidden="false" customHeight="true" outlineLevel="0" collapsed="false">
      <c r="A194" s="278"/>
      <c r="B194" s="279"/>
      <c r="C194" s="279"/>
      <c r="D194" s="278"/>
      <c r="E194" s="278"/>
      <c r="F194" s="279"/>
      <c r="G194" s="279" t="n">
        <f aca="false">C194</f>
        <v>0</v>
      </c>
    </row>
    <row r="195" customFormat="false" ht="21.75" hidden="false" customHeight="true" outlineLevel="0" collapsed="false">
      <c r="A195" s="278"/>
      <c r="B195" s="279"/>
      <c r="C195" s="279"/>
      <c r="D195" s="278"/>
      <c r="E195" s="278"/>
      <c r="F195" s="279"/>
      <c r="G195" s="279" t="n">
        <f aca="false">C195</f>
        <v>0</v>
      </c>
    </row>
    <row r="196" customFormat="false" ht="21.75" hidden="false" customHeight="true" outlineLevel="0" collapsed="false">
      <c r="A196" s="278"/>
      <c r="B196" s="279"/>
      <c r="C196" s="279"/>
      <c r="D196" s="278"/>
      <c r="E196" s="278"/>
      <c r="F196" s="279"/>
      <c r="G196" s="279" t="n">
        <f aca="false">C196</f>
        <v>0</v>
      </c>
    </row>
    <row r="197" customFormat="false" ht="21.75" hidden="false" customHeight="true" outlineLevel="0" collapsed="false">
      <c r="A197" s="276" t="s">
        <v>172</v>
      </c>
      <c r="B197" s="277" t="n">
        <f aca="false">production!$AD11</f>
        <v>0</v>
      </c>
      <c r="C197" s="277" t="n">
        <f aca="false">production!$AD10</f>
        <v>0</v>
      </c>
      <c r="D197" s="278"/>
      <c r="E197" s="276" t="s">
        <v>172</v>
      </c>
      <c r="F197" s="277" t="n">
        <f aca="false">B197</f>
        <v>0</v>
      </c>
      <c r="G197" s="277" t="n">
        <f aca="false">C197</f>
        <v>0</v>
      </c>
    </row>
    <row r="198" customFormat="false" ht="21.75" hidden="false" customHeight="true" outlineLevel="0" collapsed="false">
      <c r="A198" s="276" t="s">
        <v>173</v>
      </c>
      <c r="B198" s="277" t="n">
        <f aca="false">production!$AE11</f>
        <v>0</v>
      </c>
      <c r="C198" s="277" t="n">
        <f aca="false">production!$AE10</f>
        <v>0</v>
      </c>
      <c r="D198" s="278"/>
      <c r="E198" s="276" t="s">
        <v>173</v>
      </c>
      <c r="F198" s="277" t="n">
        <f aca="false">B198</f>
        <v>0</v>
      </c>
      <c r="G198" s="277" t="n">
        <f aca="false">C198</f>
        <v>0</v>
      </c>
    </row>
    <row r="199" customFormat="false" ht="21.75" hidden="false" customHeight="true" outlineLevel="0" collapsed="false">
      <c r="A199" s="276" t="s">
        <v>174</v>
      </c>
      <c r="B199" s="277" t="n">
        <f aca="false">production!$AJ11</f>
        <v>0</v>
      </c>
      <c r="C199" s="277" t="n">
        <f aca="false">production!$AJ10</f>
        <v>0</v>
      </c>
      <c r="D199" s="278"/>
      <c r="E199" s="276" t="s">
        <v>174</v>
      </c>
      <c r="F199" s="277" t="n">
        <f aca="false">B199</f>
        <v>0</v>
      </c>
      <c r="G199" s="277" t="n">
        <f aca="false">C199</f>
        <v>0</v>
      </c>
    </row>
    <row r="200" customFormat="false" ht="21.75" hidden="false" customHeight="true" outlineLevel="0" collapsed="false">
      <c r="A200" s="276" t="s">
        <v>175</v>
      </c>
      <c r="B200" s="277" t="n">
        <f aca="false">production!$AK11</f>
        <v>0</v>
      </c>
      <c r="C200" s="277" t="n">
        <f aca="false">production!$AK10</f>
        <v>0</v>
      </c>
      <c r="D200" s="278"/>
      <c r="E200" s="276" t="s">
        <v>175</v>
      </c>
      <c r="F200" s="277" t="n">
        <f aca="false">B200</f>
        <v>0</v>
      </c>
      <c r="G200" s="277" t="n">
        <f aca="false">C200</f>
        <v>0</v>
      </c>
    </row>
    <row r="201" customFormat="false" ht="21.75" hidden="false" customHeight="true" outlineLevel="0" collapsed="false">
      <c r="A201" s="278"/>
      <c r="B201" s="279"/>
      <c r="C201" s="279"/>
      <c r="D201" s="278"/>
      <c r="E201" s="278"/>
      <c r="F201" s="279"/>
      <c r="G201" s="279" t="n">
        <f aca="false">C201</f>
        <v>0</v>
      </c>
    </row>
    <row r="202" customFormat="false" ht="21.75" hidden="false" customHeight="true" outlineLevel="0" collapsed="false">
      <c r="A202" s="278"/>
      <c r="B202" s="279"/>
      <c r="C202" s="279"/>
      <c r="D202" s="278"/>
      <c r="E202" s="278"/>
      <c r="F202" s="279"/>
      <c r="G202" s="279" t="n">
        <f aca="false">C202</f>
        <v>0</v>
      </c>
    </row>
    <row r="203" customFormat="false" ht="21.75" hidden="false" customHeight="true" outlineLevel="0" collapsed="false">
      <c r="A203" s="276" t="s">
        <v>176</v>
      </c>
      <c r="B203" s="277" t="n">
        <f aca="false">production!$AY11</f>
        <v>0</v>
      </c>
      <c r="C203" s="277" t="n">
        <f aca="false">production!$AY10</f>
        <v>0</v>
      </c>
      <c r="D203" s="278"/>
      <c r="E203" s="276" t="s">
        <v>176</v>
      </c>
      <c r="F203" s="277" t="n">
        <f aca="false">B203</f>
        <v>0</v>
      </c>
      <c r="G203" s="277" t="n">
        <f aca="false">C203</f>
        <v>0</v>
      </c>
    </row>
    <row r="204" customFormat="false" ht="21.75" hidden="false" customHeight="true" outlineLevel="0" collapsed="false">
      <c r="A204" s="276" t="s">
        <v>177</v>
      </c>
      <c r="B204" s="277" t="n">
        <f aca="false">production!$BA11</f>
        <v>0</v>
      </c>
      <c r="C204" s="277" t="n">
        <f aca="false">production!$BA10</f>
        <v>0</v>
      </c>
      <c r="D204" s="278"/>
      <c r="E204" s="276" t="s">
        <v>177</v>
      </c>
      <c r="F204" s="277" t="n">
        <f aca="false">B204</f>
        <v>0</v>
      </c>
      <c r="G204" s="277" t="n">
        <f aca="false">C204</f>
        <v>0</v>
      </c>
    </row>
    <row r="205" customFormat="false" ht="21.75" hidden="false" customHeight="true" outlineLevel="0" collapsed="false">
      <c r="A205" s="278"/>
      <c r="B205" s="279"/>
      <c r="C205" s="279"/>
      <c r="D205" s="278"/>
      <c r="E205" s="278"/>
      <c r="F205" s="279"/>
      <c r="G205" s="279" t="n">
        <f aca="false">C205</f>
        <v>0</v>
      </c>
    </row>
    <row r="206" customFormat="false" ht="21.75" hidden="false" customHeight="true" outlineLevel="0" collapsed="false">
      <c r="A206" s="281" t="s">
        <v>26</v>
      </c>
      <c r="B206" s="282" t="n">
        <f aca="false">production!BJ11</f>
        <v>0</v>
      </c>
      <c r="C206" s="282"/>
      <c r="D206" s="278"/>
      <c r="E206" s="281" t="s">
        <v>26</v>
      </c>
      <c r="F206" s="282" t="n">
        <f aca="false">B206</f>
        <v>0</v>
      </c>
      <c r="G206" s="282" t="n">
        <f aca="false">C206</f>
        <v>0</v>
      </c>
    </row>
    <row r="207" customFormat="false" ht="21.75" hidden="false" customHeight="true" outlineLevel="0" collapsed="false">
      <c r="A207" s="281" t="s">
        <v>178</v>
      </c>
      <c r="B207" s="282" t="e">
        <f aca="false">#REF!</f>
        <v>#REF!</v>
      </c>
      <c r="C207" s="282"/>
      <c r="D207" s="278"/>
      <c r="E207" s="281" t="s">
        <v>178</v>
      </c>
      <c r="F207" s="282" t="e">
        <f aca="false">B207</f>
        <v>#REF!</v>
      </c>
      <c r="G207" s="282" t="n">
        <f aca="false">C207</f>
        <v>0</v>
      </c>
    </row>
    <row r="208" customFormat="false" ht="21.75" hidden="false" customHeight="true" outlineLevel="0" collapsed="false">
      <c r="A208" s="278"/>
      <c r="B208" s="279"/>
      <c r="C208" s="278"/>
      <c r="D208" s="278"/>
      <c r="E208" s="278"/>
      <c r="F208" s="279"/>
      <c r="G208" s="279" t="n">
        <f aca="false">C208</f>
        <v>0</v>
      </c>
    </row>
    <row r="209" customFormat="false" ht="21.75" hidden="false" customHeight="true" outlineLevel="0" collapsed="false">
      <c r="A209" s="280" t="s">
        <v>138</v>
      </c>
      <c r="B209" s="277" t="e">
        <f aca="false">SUM(B182:B208)</f>
        <v>#REF!</v>
      </c>
      <c r="C209" s="277" t="n">
        <f aca="false">SUM(C182:C208)</f>
        <v>0</v>
      </c>
      <c r="E209" s="280" t="s">
        <v>138</v>
      </c>
      <c r="F209" s="277" t="e">
        <f aca="false">B209</f>
        <v>#REF!</v>
      </c>
      <c r="G209" s="277" t="n">
        <f aca="false">C209</f>
        <v>0</v>
      </c>
    </row>
    <row r="210" customFormat="false" ht="21.75" hidden="false" customHeight="true" outlineLevel="0" collapsed="false">
      <c r="B210" s="279"/>
      <c r="F210" s="279"/>
    </row>
    <row r="211" customFormat="false" ht="24" hidden="false" customHeight="true" outlineLevel="0" collapsed="false">
      <c r="A211" s="266" t="s">
        <v>154</v>
      </c>
      <c r="B211" s="266"/>
      <c r="C211" s="266"/>
      <c r="D211" s="267"/>
      <c r="E211" s="266" t="s">
        <v>154</v>
      </c>
      <c r="F211" s="266"/>
      <c r="G211" s="266"/>
    </row>
    <row r="212" customFormat="false" ht="24" hidden="false" customHeight="true" outlineLevel="0" collapsed="false">
      <c r="A212" s="268"/>
      <c r="B212" s="275"/>
      <c r="C212" s="268"/>
      <c r="D212" s="268"/>
      <c r="E212" s="268"/>
      <c r="F212" s="275"/>
      <c r="G212" s="275"/>
    </row>
    <row r="213" customFormat="false" ht="21.75" hidden="false" customHeight="true" outlineLevel="0" collapsed="false">
      <c r="A213" s="268" t="s">
        <v>155</v>
      </c>
      <c r="B213" s="269" t="n">
        <f aca="false">$B177</f>
        <v>46129</v>
      </c>
      <c r="C213" s="269"/>
      <c r="D213" s="268"/>
      <c r="E213" s="268" t="s">
        <v>155</v>
      </c>
      <c r="F213" s="269" t="n">
        <f aca="false">B213</f>
        <v>46129</v>
      </c>
      <c r="G213" s="269"/>
    </row>
    <row r="214" customFormat="false" ht="21.75" hidden="false" customHeight="true" outlineLevel="0" collapsed="false">
      <c r="A214" s="268" t="s">
        <v>156</v>
      </c>
      <c r="B214" s="288" t="s">
        <v>185</v>
      </c>
      <c r="C214" s="288"/>
      <c r="D214" s="268"/>
      <c r="E214" s="268" t="s">
        <v>156</v>
      </c>
      <c r="F214" s="288" t="str">
        <f aca="false">B214</f>
        <v>Mains DLT</v>
      </c>
      <c r="G214" s="288"/>
    </row>
    <row r="216" customFormat="false" ht="21.75" hidden="false" customHeight="true" outlineLevel="0" collapsed="false">
      <c r="A216" s="272" t="s">
        <v>157</v>
      </c>
      <c r="B216" s="272" t="s">
        <v>158</v>
      </c>
      <c r="C216" s="272"/>
      <c r="E216" s="272" t="s">
        <v>157</v>
      </c>
      <c r="F216" s="272" t="s">
        <v>158</v>
      </c>
      <c r="G216" s="272"/>
    </row>
    <row r="217" customFormat="false" ht="21.75" hidden="false" customHeight="true" outlineLevel="0" collapsed="false">
      <c r="A217" s="272"/>
      <c r="B217" s="274" t="s">
        <v>186</v>
      </c>
      <c r="C217" s="274" t="s">
        <v>183</v>
      </c>
      <c r="E217" s="272"/>
      <c r="F217" s="274" t="s">
        <v>186</v>
      </c>
      <c r="G217" s="274" t="s">
        <v>183</v>
      </c>
    </row>
    <row r="218" customFormat="false" ht="21.75" hidden="false" customHeight="true" outlineLevel="0" collapsed="false">
      <c r="A218" s="276" t="s">
        <v>161</v>
      </c>
      <c r="B218" s="277" t="n">
        <f aca="false">production!$D12</f>
        <v>0</v>
      </c>
      <c r="C218" s="277" t="n">
        <f aca="false">production!$D13</f>
        <v>0</v>
      </c>
      <c r="D218" s="278"/>
      <c r="E218" s="276" t="s">
        <v>161</v>
      </c>
      <c r="F218" s="277" t="n">
        <f aca="false">B218</f>
        <v>0</v>
      </c>
      <c r="G218" s="277" t="n">
        <f aca="false">C218</f>
        <v>0</v>
      </c>
    </row>
    <row r="219" customFormat="false" ht="21.75" hidden="false" customHeight="true" outlineLevel="0" collapsed="false">
      <c r="A219" s="276" t="s">
        <v>162</v>
      </c>
      <c r="B219" s="277" t="n">
        <f aca="false">production!$E12</f>
        <v>0</v>
      </c>
      <c r="C219" s="277" t="n">
        <f aca="false">production!$E13</f>
        <v>0</v>
      </c>
      <c r="D219" s="278"/>
      <c r="E219" s="276" t="s">
        <v>162</v>
      </c>
      <c r="F219" s="277" t="n">
        <f aca="false">B219</f>
        <v>0</v>
      </c>
      <c r="G219" s="277" t="n">
        <f aca="false">C219</f>
        <v>0</v>
      </c>
    </row>
    <row r="220" customFormat="false" ht="21.75" hidden="false" customHeight="true" outlineLevel="0" collapsed="false">
      <c r="A220" s="278"/>
      <c r="B220" s="279"/>
      <c r="C220" s="279"/>
      <c r="D220" s="278"/>
      <c r="E220" s="278"/>
      <c r="F220" s="279"/>
      <c r="G220" s="279" t="n">
        <f aca="false">C220</f>
        <v>0</v>
      </c>
    </row>
    <row r="221" customFormat="false" ht="21.75" hidden="false" customHeight="true" outlineLevel="0" collapsed="false">
      <c r="A221" s="276" t="s">
        <v>163</v>
      </c>
      <c r="B221" s="277" t="n">
        <f aca="false">production!$I12</f>
        <v>0</v>
      </c>
      <c r="C221" s="277" t="n">
        <f aca="false">production!$I13</f>
        <v>0</v>
      </c>
      <c r="D221" s="278"/>
      <c r="E221" s="276" t="s">
        <v>163</v>
      </c>
      <c r="F221" s="277" t="n">
        <f aca="false">B221</f>
        <v>0</v>
      </c>
      <c r="G221" s="277" t="n">
        <f aca="false">C221</f>
        <v>0</v>
      </c>
    </row>
    <row r="222" customFormat="false" ht="21.75" hidden="false" customHeight="true" outlineLevel="0" collapsed="false">
      <c r="A222" s="276" t="s">
        <v>164</v>
      </c>
      <c r="B222" s="277" t="n">
        <f aca="false">production!$L12</f>
        <v>0</v>
      </c>
      <c r="C222" s="277" t="n">
        <f aca="false">production!$L13</f>
        <v>0</v>
      </c>
      <c r="D222" s="278"/>
      <c r="E222" s="276" t="s">
        <v>164</v>
      </c>
      <c r="F222" s="277" t="n">
        <f aca="false">B222</f>
        <v>0</v>
      </c>
      <c r="G222" s="277" t="n">
        <f aca="false">C222</f>
        <v>0</v>
      </c>
    </row>
    <row r="223" customFormat="false" ht="21.75" hidden="false" customHeight="true" outlineLevel="0" collapsed="false">
      <c r="A223" s="276" t="s">
        <v>165</v>
      </c>
      <c r="B223" s="277" t="n">
        <f aca="false">production!$M12</f>
        <v>0</v>
      </c>
      <c r="C223" s="277" t="n">
        <f aca="false">production!$M13</f>
        <v>0</v>
      </c>
      <c r="D223" s="278"/>
      <c r="E223" s="276" t="s">
        <v>165</v>
      </c>
      <c r="F223" s="277" t="n">
        <f aca="false">B223</f>
        <v>0</v>
      </c>
      <c r="G223" s="277" t="n">
        <f aca="false">C223</f>
        <v>0</v>
      </c>
    </row>
    <row r="224" customFormat="false" ht="21.75" hidden="false" customHeight="true" outlineLevel="0" collapsed="false">
      <c r="A224" s="276" t="s">
        <v>166</v>
      </c>
      <c r="B224" s="277" t="n">
        <f aca="false">production!$O12</f>
        <v>0</v>
      </c>
      <c r="C224" s="277" t="n">
        <f aca="false">production!$O13</f>
        <v>0</v>
      </c>
      <c r="D224" s="278"/>
      <c r="E224" s="276" t="s">
        <v>166</v>
      </c>
      <c r="F224" s="277" t="n">
        <f aca="false">B224</f>
        <v>0</v>
      </c>
      <c r="G224" s="277" t="n">
        <f aca="false">C224</f>
        <v>0</v>
      </c>
    </row>
    <row r="225" customFormat="false" ht="21.75" hidden="false" customHeight="true" outlineLevel="0" collapsed="false">
      <c r="A225" s="276" t="s">
        <v>167</v>
      </c>
      <c r="B225" s="277" t="n">
        <f aca="false">production!$R12</f>
        <v>0</v>
      </c>
      <c r="C225" s="277" t="n">
        <f aca="false">production!$R13</f>
        <v>0</v>
      </c>
      <c r="D225" s="278"/>
      <c r="E225" s="276" t="s">
        <v>167</v>
      </c>
      <c r="F225" s="277" t="n">
        <f aca="false">B225</f>
        <v>0</v>
      </c>
      <c r="G225" s="277" t="n">
        <f aca="false">C225</f>
        <v>0</v>
      </c>
    </row>
    <row r="226" customFormat="false" ht="21.75" hidden="false" customHeight="true" outlineLevel="0" collapsed="false">
      <c r="A226" s="276" t="s">
        <v>168</v>
      </c>
      <c r="B226" s="277" t="n">
        <f aca="false">production!$S12</f>
        <v>0</v>
      </c>
      <c r="C226" s="277" t="n">
        <f aca="false">production!$S13</f>
        <v>0</v>
      </c>
      <c r="D226" s="278"/>
      <c r="E226" s="276" t="s">
        <v>168</v>
      </c>
      <c r="F226" s="277" t="n">
        <f aca="false">B226</f>
        <v>0</v>
      </c>
      <c r="G226" s="277" t="n">
        <f aca="false">C226</f>
        <v>0</v>
      </c>
    </row>
    <row r="227" customFormat="false" ht="21.75" hidden="false" customHeight="true" outlineLevel="0" collapsed="false">
      <c r="A227" s="276" t="s">
        <v>169</v>
      </c>
      <c r="B227" s="277" t="n">
        <f aca="false">production!$T12</f>
        <v>0</v>
      </c>
      <c r="C227" s="277" t="n">
        <f aca="false">production!$T13</f>
        <v>0</v>
      </c>
      <c r="D227" s="278"/>
      <c r="E227" s="276" t="s">
        <v>169</v>
      </c>
      <c r="F227" s="277" t="n">
        <f aca="false">B227</f>
        <v>0</v>
      </c>
      <c r="G227" s="277" t="n">
        <f aca="false">C227</f>
        <v>0</v>
      </c>
    </row>
    <row r="228" customFormat="false" ht="21.75" hidden="false" customHeight="true" outlineLevel="0" collapsed="false">
      <c r="A228" s="276" t="s">
        <v>170</v>
      </c>
      <c r="B228" s="277" t="n">
        <f aca="false">production!$V12</f>
        <v>0</v>
      </c>
      <c r="C228" s="277" t="n">
        <f aca="false">production!$V13</f>
        <v>0</v>
      </c>
      <c r="D228" s="278"/>
      <c r="E228" s="276" t="s">
        <v>170</v>
      </c>
      <c r="F228" s="277" t="n">
        <f aca="false">B228</f>
        <v>0</v>
      </c>
      <c r="G228" s="277" t="n">
        <f aca="false">C228</f>
        <v>0</v>
      </c>
    </row>
    <row r="229" customFormat="false" ht="21.75" hidden="false" customHeight="true" outlineLevel="0" collapsed="false">
      <c r="A229" s="276" t="s">
        <v>171</v>
      </c>
      <c r="B229" s="277" t="n">
        <f aca="false">production!$W12</f>
        <v>0</v>
      </c>
      <c r="C229" s="277" t="n">
        <f aca="false">production!$W13</f>
        <v>0</v>
      </c>
      <c r="D229" s="278"/>
      <c r="E229" s="276" t="s">
        <v>171</v>
      </c>
      <c r="F229" s="277" t="n">
        <f aca="false">B229</f>
        <v>0</v>
      </c>
      <c r="G229" s="277" t="n">
        <f aca="false">C229</f>
        <v>0</v>
      </c>
    </row>
    <row r="230" customFormat="false" ht="21.75" hidden="false" customHeight="true" outlineLevel="0" collapsed="false">
      <c r="A230" s="278"/>
      <c r="B230" s="279"/>
      <c r="C230" s="279"/>
      <c r="D230" s="278"/>
      <c r="E230" s="278"/>
      <c r="F230" s="279"/>
      <c r="G230" s="279" t="n">
        <f aca="false">C230</f>
        <v>0</v>
      </c>
    </row>
    <row r="231" customFormat="false" ht="21.75" hidden="false" customHeight="true" outlineLevel="0" collapsed="false">
      <c r="A231" s="278"/>
      <c r="B231" s="279"/>
      <c r="C231" s="279"/>
      <c r="D231" s="278"/>
      <c r="E231" s="278"/>
      <c r="F231" s="279"/>
      <c r="G231" s="279" t="n">
        <f aca="false">C231</f>
        <v>0</v>
      </c>
    </row>
    <row r="232" customFormat="false" ht="21.75" hidden="false" customHeight="true" outlineLevel="0" collapsed="false">
      <c r="A232" s="278"/>
      <c r="B232" s="279"/>
      <c r="C232" s="279"/>
      <c r="D232" s="278"/>
      <c r="E232" s="278"/>
      <c r="F232" s="279"/>
      <c r="G232" s="279" t="n">
        <f aca="false">C232</f>
        <v>0</v>
      </c>
    </row>
    <row r="233" customFormat="false" ht="21.75" hidden="false" customHeight="true" outlineLevel="0" collapsed="false">
      <c r="A233" s="276" t="s">
        <v>172</v>
      </c>
      <c r="B233" s="277" t="n">
        <f aca="false">production!$AD12</f>
        <v>0</v>
      </c>
      <c r="C233" s="277" t="n">
        <f aca="false">production!$AD13</f>
        <v>0</v>
      </c>
      <c r="D233" s="278"/>
      <c r="E233" s="276" t="s">
        <v>172</v>
      </c>
      <c r="F233" s="277" t="n">
        <f aca="false">B233</f>
        <v>0</v>
      </c>
      <c r="G233" s="277" t="n">
        <f aca="false">C233</f>
        <v>0</v>
      </c>
    </row>
    <row r="234" customFormat="false" ht="21.75" hidden="false" customHeight="true" outlineLevel="0" collapsed="false">
      <c r="A234" s="276" t="s">
        <v>173</v>
      </c>
      <c r="B234" s="277" t="n">
        <f aca="false">production!$AE12</f>
        <v>0</v>
      </c>
      <c r="C234" s="277" t="n">
        <f aca="false">production!$AE13</f>
        <v>0</v>
      </c>
      <c r="D234" s="278"/>
      <c r="E234" s="276" t="s">
        <v>173</v>
      </c>
      <c r="F234" s="277" t="n">
        <f aca="false">B234</f>
        <v>0</v>
      </c>
      <c r="G234" s="277" t="n">
        <f aca="false">C234</f>
        <v>0</v>
      </c>
    </row>
    <row r="235" customFormat="false" ht="21.75" hidden="false" customHeight="true" outlineLevel="0" collapsed="false">
      <c r="A235" s="276" t="s">
        <v>174</v>
      </c>
      <c r="B235" s="277" t="n">
        <f aca="false">production!$AJ12</f>
        <v>0</v>
      </c>
      <c r="C235" s="277" t="n">
        <f aca="false">production!$AJ13</f>
        <v>0</v>
      </c>
      <c r="D235" s="278"/>
      <c r="E235" s="276" t="s">
        <v>174</v>
      </c>
      <c r="F235" s="277" t="n">
        <f aca="false">B235</f>
        <v>0</v>
      </c>
      <c r="G235" s="277" t="n">
        <f aca="false">C235</f>
        <v>0</v>
      </c>
    </row>
    <row r="236" customFormat="false" ht="21.75" hidden="false" customHeight="true" outlineLevel="0" collapsed="false">
      <c r="A236" s="276" t="s">
        <v>175</v>
      </c>
      <c r="B236" s="277" t="n">
        <f aca="false">production!$AK12</f>
        <v>0</v>
      </c>
      <c r="C236" s="277" t="n">
        <f aca="false">production!$AK13</f>
        <v>0</v>
      </c>
      <c r="D236" s="278"/>
      <c r="E236" s="276" t="s">
        <v>175</v>
      </c>
      <c r="F236" s="277" t="n">
        <f aca="false">B236</f>
        <v>0</v>
      </c>
      <c r="G236" s="277" t="n">
        <f aca="false">C236</f>
        <v>0</v>
      </c>
    </row>
    <row r="237" customFormat="false" ht="21.75" hidden="false" customHeight="true" outlineLevel="0" collapsed="false">
      <c r="A237" s="278"/>
      <c r="B237" s="279"/>
      <c r="C237" s="279"/>
      <c r="D237" s="278"/>
      <c r="E237" s="278"/>
      <c r="F237" s="279"/>
      <c r="G237" s="279" t="n">
        <f aca="false">C237</f>
        <v>0</v>
      </c>
    </row>
    <row r="238" customFormat="false" ht="21.75" hidden="false" customHeight="true" outlineLevel="0" collapsed="false">
      <c r="A238" s="278"/>
      <c r="B238" s="279"/>
      <c r="C238" s="279"/>
      <c r="D238" s="278"/>
      <c r="E238" s="278"/>
      <c r="F238" s="279"/>
      <c r="G238" s="279" t="n">
        <f aca="false">C238</f>
        <v>0</v>
      </c>
    </row>
    <row r="239" customFormat="false" ht="21.75" hidden="false" customHeight="true" outlineLevel="0" collapsed="false">
      <c r="A239" s="276" t="s">
        <v>176</v>
      </c>
      <c r="B239" s="277" t="n">
        <f aca="false">production!$AY12</f>
        <v>0</v>
      </c>
      <c r="C239" s="277" t="n">
        <f aca="false">production!$AY13</f>
        <v>0</v>
      </c>
      <c r="D239" s="278"/>
      <c r="E239" s="276" t="s">
        <v>176</v>
      </c>
      <c r="F239" s="277" t="n">
        <f aca="false">B239</f>
        <v>0</v>
      </c>
      <c r="G239" s="277" t="n">
        <f aca="false">C239</f>
        <v>0</v>
      </c>
    </row>
    <row r="240" customFormat="false" ht="21.75" hidden="false" customHeight="true" outlineLevel="0" collapsed="false">
      <c r="A240" s="276" t="s">
        <v>177</v>
      </c>
      <c r="B240" s="277" t="n">
        <f aca="false">production!$BA12</f>
        <v>0</v>
      </c>
      <c r="C240" s="277" t="n">
        <f aca="false">production!$BA13</f>
        <v>0</v>
      </c>
      <c r="D240" s="278"/>
      <c r="E240" s="276" t="s">
        <v>177</v>
      </c>
      <c r="F240" s="277" t="n">
        <f aca="false">B240</f>
        <v>0</v>
      </c>
      <c r="G240" s="277" t="n">
        <f aca="false">C240</f>
        <v>0</v>
      </c>
    </row>
    <row r="241" customFormat="false" ht="21.75" hidden="false" customHeight="true" outlineLevel="0" collapsed="false">
      <c r="A241" s="278"/>
      <c r="B241" s="279"/>
      <c r="C241" s="279"/>
      <c r="D241" s="278"/>
      <c r="E241" s="278"/>
      <c r="F241" s="279"/>
      <c r="G241" s="277" t="n">
        <f aca="false">C241</f>
        <v>0</v>
      </c>
    </row>
    <row r="242" customFormat="false" ht="21.75" hidden="false" customHeight="true" outlineLevel="0" collapsed="false">
      <c r="A242" s="281" t="s">
        <v>26</v>
      </c>
      <c r="B242" s="282" t="n">
        <f aca="false">production!BJ12</f>
        <v>0</v>
      </c>
      <c r="C242" s="282" t="e">
        <f aca="false">#REF!</f>
        <v>#REF!</v>
      </c>
      <c r="D242" s="278"/>
      <c r="E242" s="281" t="s">
        <v>26</v>
      </c>
      <c r="F242" s="282" t="n">
        <f aca="false">B242</f>
        <v>0</v>
      </c>
      <c r="G242" s="277" t="e">
        <f aca="false">C242</f>
        <v>#REF!</v>
      </c>
    </row>
    <row r="243" customFormat="false" ht="21.75" hidden="false" customHeight="true" outlineLevel="0" collapsed="false">
      <c r="A243" s="281" t="s">
        <v>178</v>
      </c>
      <c r="B243" s="282" t="e">
        <f aca="false">#REF!</f>
        <v>#REF!</v>
      </c>
      <c r="C243" s="282" t="e">
        <f aca="false">#REF!</f>
        <v>#REF!</v>
      </c>
      <c r="D243" s="278"/>
      <c r="E243" s="281" t="s">
        <v>178</v>
      </c>
      <c r="F243" s="282" t="e">
        <f aca="false">B243</f>
        <v>#REF!</v>
      </c>
      <c r="G243" s="277" t="e">
        <f aca="false">C243</f>
        <v>#REF!</v>
      </c>
    </row>
    <row r="244" customFormat="false" ht="21.75" hidden="false" customHeight="true" outlineLevel="0" collapsed="false">
      <c r="A244" s="278"/>
      <c r="B244" s="279"/>
      <c r="C244" s="279"/>
      <c r="D244" s="278"/>
      <c r="E244" s="278"/>
      <c r="F244" s="279"/>
      <c r="G244" s="279" t="n">
        <f aca="false">C244</f>
        <v>0</v>
      </c>
    </row>
    <row r="245" customFormat="false" ht="21.75" hidden="false" customHeight="true" outlineLevel="0" collapsed="false">
      <c r="A245" s="280" t="s">
        <v>138</v>
      </c>
      <c r="B245" s="272" t="e">
        <f aca="false">SUM(B218:B244)</f>
        <v>#REF!</v>
      </c>
      <c r="C245" s="272" t="e">
        <f aca="false">SUM(C218:C244)</f>
        <v>#REF!</v>
      </c>
      <c r="E245" s="280" t="s">
        <v>138</v>
      </c>
      <c r="F245" s="277" t="e">
        <f aca="false">B245</f>
        <v>#REF!</v>
      </c>
      <c r="G245" s="277" t="e">
        <f aca="false">C245</f>
        <v>#REF!</v>
      </c>
    </row>
    <row r="246" customFormat="false" ht="21.75" hidden="false" customHeight="true" outlineLevel="0" collapsed="false">
      <c r="F246" s="279"/>
    </row>
    <row r="247" customFormat="false" ht="24" hidden="false" customHeight="true" outlineLevel="0" collapsed="false">
      <c r="A247" s="266" t="s">
        <v>154</v>
      </c>
      <c r="B247" s="266"/>
      <c r="C247" s="266"/>
      <c r="D247" s="267"/>
      <c r="E247" s="266" t="s">
        <v>154</v>
      </c>
      <c r="F247" s="266"/>
      <c r="G247" s="266"/>
    </row>
    <row r="248" customFormat="false" ht="24" hidden="false" customHeight="true" outlineLevel="0" collapsed="false">
      <c r="A248" s="268"/>
      <c r="B248" s="275"/>
      <c r="C248" s="268"/>
      <c r="D248" s="268"/>
      <c r="E248" s="268"/>
      <c r="F248" s="275"/>
      <c r="G248" s="275"/>
    </row>
    <row r="249" customFormat="false" ht="21.75" hidden="false" customHeight="true" outlineLevel="0" collapsed="false">
      <c r="A249" s="268" t="s">
        <v>155</v>
      </c>
      <c r="B249" s="269" t="n">
        <f aca="false">$B213</f>
        <v>46129</v>
      </c>
      <c r="C249" s="269"/>
      <c r="D249" s="268"/>
      <c r="E249" s="268" t="s">
        <v>155</v>
      </c>
      <c r="F249" s="269" t="n">
        <f aca="false">B249</f>
        <v>46129</v>
      </c>
      <c r="G249" s="269"/>
    </row>
    <row r="250" customFormat="false" ht="21.75" hidden="false" customHeight="true" outlineLevel="0" collapsed="false">
      <c r="A250" s="268" t="s">
        <v>156</v>
      </c>
      <c r="B250" s="289" t="str">
        <f aca="false">production!B14</f>
        <v/>
      </c>
      <c r="C250" s="268"/>
      <c r="D250" s="268"/>
      <c r="E250" s="268" t="s">
        <v>156</v>
      </c>
      <c r="F250" s="289" t="str">
        <f aca="false">B250</f>
        <v/>
      </c>
      <c r="G250" s="275"/>
    </row>
    <row r="252" customFormat="false" ht="21.75" hidden="false" customHeight="true" outlineLevel="0" collapsed="false">
      <c r="A252" s="272" t="s">
        <v>157</v>
      </c>
      <c r="B252" s="272" t="s">
        <v>158</v>
      </c>
      <c r="C252" s="272"/>
      <c r="E252" s="272" t="s">
        <v>157</v>
      </c>
      <c r="F252" s="272" t="s">
        <v>158</v>
      </c>
      <c r="G252" s="272"/>
    </row>
    <row r="253" customFormat="false" ht="21.75" hidden="false" customHeight="true" outlineLevel="0" collapsed="false">
      <c r="A253" s="272"/>
      <c r="B253" s="274" t="s">
        <v>159</v>
      </c>
      <c r="C253" s="274" t="s">
        <v>160</v>
      </c>
      <c r="E253" s="272"/>
      <c r="F253" s="274" t="s">
        <v>159</v>
      </c>
      <c r="G253" s="274" t="s">
        <v>160</v>
      </c>
    </row>
    <row r="254" customFormat="false" ht="21.75" hidden="false" customHeight="true" outlineLevel="0" collapsed="false">
      <c r="A254" s="276" t="s">
        <v>161</v>
      </c>
      <c r="B254" s="277" t="n">
        <f aca="false">production!$D14</f>
        <v>0</v>
      </c>
      <c r="C254" s="276"/>
      <c r="D254" s="278"/>
      <c r="E254" s="276" t="s">
        <v>161</v>
      </c>
      <c r="F254" s="277" t="n">
        <f aca="false">B254</f>
        <v>0</v>
      </c>
      <c r="G254" s="277"/>
    </row>
    <row r="255" customFormat="false" ht="21.75" hidden="false" customHeight="true" outlineLevel="0" collapsed="false">
      <c r="A255" s="276" t="s">
        <v>162</v>
      </c>
      <c r="B255" s="277" t="n">
        <f aca="false">production!$E14</f>
        <v>0</v>
      </c>
      <c r="C255" s="276"/>
      <c r="D255" s="278"/>
      <c r="E255" s="276" t="s">
        <v>162</v>
      </c>
      <c r="F255" s="277" t="n">
        <f aca="false">B255</f>
        <v>0</v>
      </c>
      <c r="G255" s="277"/>
    </row>
    <row r="256" customFormat="false" ht="21.75" hidden="false" customHeight="true" outlineLevel="0" collapsed="false">
      <c r="A256" s="278"/>
      <c r="B256" s="279"/>
      <c r="C256" s="278"/>
      <c r="D256" s="278"/>
      <c r="E256" s="278"/>
      <c r="F256" s="279"/>
      <c r="G256" s="279"/>
    </row>
    <row r="257" customFormat="false" ht="21.75" hidden="false" customHeight="true" outlineLevel="0" collapsed="false">
      <c r="A257" s="276" t="s">
        <v>163</v>
      </c>
      <c r="B257" s="277" t="n">
        <f aca="false">production!$I14</f>
        <v>0</v>
      </c>
      <c r="C257" s="276"/>
      <c r="D257" s="278"/>
      <c r="E257" s="276" t="s">
        <v>163</v>
      </c>
      <c r="F257" s="277" t="n">
        <f aca="false">B257</f>
        <v>0</v>
      </c>
      <c r="G257" s="277"/>
    </row>
    <row r="258" customFormat="false" ht="21.75" hidden="false" customHeight="true" outlineLevel="0" collapsed="false">
      <c r="A258" s="276" t="s">
        <v>164</v>
      </c>
      <c r="B258" s="277" t="n">
        <f aca="false">production!$L14</f>
        <v>0</v>
      </c>
      <c r="C258" s="276"/>
      <c r="D258" s="278"/>
      <c r="E258" s="276" t="s">
        <v>164</v>
      </c>
      <c r="F258" s="277" t="n">
        <f aca="false">B258</f>
        <v>0</v>
      </c>
      <c r="G258" s="277"/>
    </row>
    <row r="259" customFormat="false" ht="21.75" hidden="false" customHeight="true" outlineLevel="0" collapsed="false">
      <c r="A259" s="276" t="s">
        <v>165</v>
      </c>
      <c r="B259" s="277" t="n">
        <f aca="false">production!$M14</f>
        <v>0</v>
      </c>
      <c r="C259" s="276"/>
      <c r="D259" s="278"/>
      <c r="E259" s="276" t="s">
        <v>165</v>
      </c>
      <c r="F259" s="277" t="n">
        <f aca="false">B259</f>
        <v>0</v>
      </c>
      <c r="G259" s="277"/>
    </row>
    <row r="260" customFormat="false" ht="21.75" hidden="false" customHeight="true" outlineLevel="0" collapsed="false">
      <c r="A260" s="276" t="s">
        <v>166</v>
      </c>
      <c r="B260" s="277" t="n">
        <f aca="false">production!$O14</f>
        <v>0</v>
      </c>
      <c r="C260" s="276"/>
      <c r="D260" s="278"/>
      <c r="E260" s="276" t="s">
        <v>166</v>
      </c>
      <c r="F260" s="277" t="n">
        <f aca="false">B260</f>
        <v>0</v>
      </c>
      <c r="G260" s="277"/>
    </row>
    <row r="261" customFormat="false" ht="21.75" hidden="false" customHeight="true" outlineLevel="0" collapsed="false">
      <c r="A261" s="276" t="s">
        <v>167</v>
      </c>
      <c r="B261" s="277" t="n">
        <f aca="false">production!$R14</f>
        <v>0</v>
      </c>
      <c r="C261" s="276"/>
      <c r="D261" s="278"/>
      <c r="E261" s="276" t="s">
        <v>167</v>
      </c>
      <c r="F261" s="277" t="n">
        <f aca="false">B261</f>
        <v>0</v>
      </c>
      <c r="G261" s="277"/>
    </row>
    <row r="262" customFormat="false" ht="21.75" hidden="false" customHeight="true" outlineLevel="0" collapsed="false">
      <c r="A262" s="276" t="s">
        <v>168</v>
      </c>
      <c r="B262" s="277" t="n">
        <f aca="false">production!$S14</f>
        <v>0</v>
      </c>
      <c r="C262" s="276"/>
      <c r="D262" s="278"/>
      <c r="E262" s="276" t="s">
        <v>168</v>
      </c>
      <c r="F262" s="277" t="n">
        <f aca="false">B262</f>
        <v>0</v>
      </c>
      <c r="G262" s="277"/>
    </row>
    <row r="263" customFormat="false" ht="21.75" hidden="false" customHeight="true" outlineLevel="0" collapsed="false">
      <c r="A263" s="276" t="s">
        <v>169</v>
      </c>
      <c r="B263" s="277" t="n">
        <f aca="false">production!$T14</f>
        <v>0</v>
      </c>
      <c r="C263" s="276"/>
      <c r="D263" s="278"/>
      <c r="E263" s="276" t="s">
        <v>169</v>
      </c>
      <c r="F263" s="277" t="n">
        <f aca="false">B263</f>
        <v>0</v>
      </c>
      <c r="G263" s="277"/>
    </row>
    <row r="264" customFormat="false" ht="21.75" hidden="false" customHeight="true" outlineLevel="0" collapsed="false">
      <c r="A264" s="276" t="s">
        <v>170</v>
      </c>
      <c r="B264" s="277" t="n">
        <f aca="false">production!$V14</f>
        <v>0</v>
      </c>
      <c r="C264" s="276"/>
      <c r="D264" s="278"/>
      <c r="E264" s="276" t="s">
        <v>170</v>
      </c>
      <c r="F264" s="277" t="n">
        <f aca="false">B264</f>
        <v>0</v>
      </c>
      <c r="G264" s="277"/>
    </row>
    <row r="265" customFormat="false" ht="21.75" hidden="false" customHeight="true" outlineLevel="0" collapsed="false">
      <c r="A265" s="276" t="s">
        <v>171</v>
      </c>
      <c r="B265" s="277" t="n">
        <f aca="false">production!$W14</f>
        <v>0</v>
      </c>
      <c r="C265" s="276"/>
      <c r="D265" s="278"/>
      <c r="E265" s="276" t="s">
        <v>171</v>
      </c>
      <c r="F265" s="277" t="n">
        <f aca="false">B265</f>
        <v>0</v>
      </c>
      <c r="G265" s="277"/>
    </row>
    <row r="266" customFormat="false" ht="21.75" hidden="false" customHeight="true" outlineLevel="0" collapsed="false">
      <c r="A266" s="278"/>
      <c r="B266" s="279"/>
      <c r="C266" s="278"/>
      <c r="D266" s="278"/>
      <c r="E266" s="278"/>
      <c r="F266" s="279"/>
      <c r="G266" s="279"/>
    </row>
    <row r="267" customFormat="false" ht="21.75" hidden="false" customHeight="true" outlineLevel="0" collapsed="false">
      <c r="A267" s="278"/>
      <c r="B267" s="279"/>
      <c r="C267" s="278"/>
      <c r="D267" s="278"/>
      <c r="E267" s="278"/>
      <c r="F267" s="279"/>
      <c r="G267" s="279"/>
    </row>
    <row r="268" customFormat="false" ht="21.75" hidden="false" customHeight="true" outlineLevel="0" collapsed="false">
      <c r="A268" s="278"/>
      <c r="B268" s="279"/>
      <c r="C268" s="278"/>
      <c r="D268" s="278"/>
      <c r="E268" s="278"/>
      <c r="F268" s="279"/>
      <c r="G268" s="279"/>
    </row>
    <row r="269" customFormat="false" ht="21.75" hidden="false" customHeight="true" outlineLevel="0" collapsed="false">
      <c r="A269" s="276" t="s">
        <v>172</v>
      </c>
      <c r="B269" s="277" t="n">
        <f aca="false">production!$AD14</f>
        <v>0</v>
      </c>
      <c r="C269" s="276"/>
      <c r="D269" s="278"/>
      <c r="E269" s="276" t="s">
        <v>172</v>
      </c>
      <c r="F269" s="277" t="n">
        <f aca="false">B269</f>
        <v>0</v>
      </c>
      <c r="G269" s="277"/>
    </row>
    <row r="270" customFormat="false" ht="21.75" hidden="false" customHeight="true" outlineLevel="0" collapsed="false">
      <c r="A270" s="276" t="s">
        <v>173</v>
      </c>
      <c r="B270" s="277" t="n">
        <f aca="false">production!$AE14</f>
        <v>0</v>
      </c>
      <c r="C270" s="276"/>
      <c r="D270" s="278"/>
      <c r="E270" s="276" t="s">
        <v>173</v>
      </c>
      <c r="F270" s="277" t="n">
        <f aca="false">B270</f>
        <v>0</v>
      </c>
      <c r="G270" s="277"/>
    </row>
    <row r="271" customFormat="false" ht="21.75" hidden="false" customHeight="true" outlineLevel="0" collapsed="false">
      <c r="A271" s="276" t="s">
        <v>174</v>
      </c>
      <c r="B271" s="277" t="n">
        <f aca="false">production!$AJ14</f>
        <v>0</v>
      </c>
      <c r="C271" s="276"/>
      <c r="D271" s="278"/>
      <c r="E271" s="276" t="s">
        <v>174</v>
      </c>
      <c r="F271" s="277" t="n">
        <f aca="false">B271</f>
        <v>0</v>
      </c>
      <c r="G271" s="277"/>
    </row>
    <row r="272" customFormat="false" ht="21.75" hidden="false" customHeight="true" outlineLevel="0" collapsed="false">
      <c r="A272" s="276" t="s">
        <v>175</v>
      </c>
      <c r="B272" s="277" t="n">
        <f aca="false">production!$AK14</f>
        <v>0</v>
      </c>
      <c r="C272" s="276"/>
      <c r="D272" s="278"/>
      <c r="E272" s="276" t="s">
        <v>175</v>
      </c>
      <c r="F272" s="277" t="n">
        <f aca="false">B272</f>
        <v>0</v>
      </c>
      <c r="G272" s="277"/>
    </row>
    <row r="273" customFormat="false" ht="21.75" hidden="false" customHeight="true" outlineLevel="0" collapsed="false">
      <c r="A273" s="278"/>
      <c r="B273" s="279"/>
      <c r="C273" s="278"/>
      <c r="D273" s="278"/>
      <c r="E273" s="278"/>
      <c r="F273" s="279"/>
      <c r="G273" s="279"/>
    </row>
    <row r="274" customFormat="false" ht="21.75" hidden="false" customHeight="true" outlineLevel="0" collapsed="false">
      <c r="A274" s="278"/>
      <c r="B274" s="279"/>
      <c r="C274" s="278"/>
      <c r="D274" s="278"/>
      <c r="E274" s="278"/>
      <c r="F274" s="279"/>
      <c r="G274" s="279"/>
    </row>
    <row r="275" customFormat="false" ht="21.75" hidden="false" customHeight="true" outlineLevel="0" collapsed="false">
      <c r="A275" s="276" t="s">
        <v>176</v>
      </c>
      <c r="B275" s="277" t="n">
        <f aca="false">production!$AY14</f>
        <v>0</v>
      </c>
      <c r="C275" s="276"/>
      <c r="D275" s="278"/>
      <c r="E275" s="276" t="s">
        <v>176</v>
      </c>
      <c r="F275" s="277" t="n">
        <f aca="false">B275</f>
        <v>0</v>
      </c>
      <c r="G275" s="277"/>
    </row>
    <row r="276" customFormat="false" ht="21.75" hidden="false" customHeight="true" outlineLevel="0" collapsed="false">
      <c r="A276" s="276" t="s">
        <v>177</v>
      </c>
      <c r="B276" s="277" t="n">
        <f aca="false">production!$BA14</f>
        <v>0</v>
      </c>
      <c r="C276" s="276"/>
      <c r="D276" s="278"/>
      <c r="E276" s="276" t="s">
        <v>177</v>
      </c>
      <c r="F276" s="277" t="n">
        <f aca="false">B276</f>
        <v>0</v>
      </c>
      <c r="G276" s="277"/>
    </row>
    <row r="277" customFormat="false" ht="21.75" hidden="false" customHeight="true" outlineLevel="0" collapsed="false">
      <c r="A277" s="278"/>
      <c r="B277" s="279"/>
      <c r="C277" s="278"/>
      <c r="D277" s="278"/>
      <c r="E277" s="278"/>
      <c r="F277" s="279"/>
      <c r="G277" s="279"/>
    </row>
    <row r="278" customFormat="false" ht="21.75" hidden="false" customHeight="true" outlineLevel="0" collapsed="false">
      <c r="A278" s="281" t="s">
        <v>26</v>
      </c>
      <c r="B278" s="282" t="n">
        <f aca="false">production!BJ14</f>
        <v>0</v>
      </c>
      <c r="C278" s="282"/>
      <c r="D278" s="278"/>
      <c r="E278" s="281" t="s">
        <v>26</v>
      </c>
      <c r="F278" s="282" t="n">
        <f aca="false">B278</f>
        <v>0</v>
      </c>
      <c r="G278" s="282" t="n">
        <f aca="false">C278</f>
        <v>0</v>
      </c>
    </row>
    <row r="279" customFormat="false" ht="21.75" hidden="false" customHeight="true" outlineLevel="0" collapsed="false">
      <c r="A279" s="281" t="s">
        <v>178</v>
      </c>
      <c r="B279" s="282" t="e">
        <f aca="false">#REF!</f>
        <v>#REF!</v>
      </c>
      <c r="C279" s="282"/>
      <c r="D279" s="278"/>
      <c r="E279" s="281" t="s">
        <v>178</v>
      </c>
      <c r="F279" s="282" t="e">
        <f aca="false">B279</f>
        <v>#REF!</v>
      </c>
      <c r="G279" s="282" t="n">
        <f aca="false">C279</f>
        <v>0</v>
      </c>
    </row>
    <row r="280" customFormat="false" ht="21.75" hidden="false" customHeight="true" outlineLevel="0" collapsed="false">
      <c r="A280" s="278"/>
      <c r="B280" s="279"/>
      <c r="C280" s="278"/>
      <c r="D280" s="278"/>
      <c r="E280" s="278"/>
      <c r="F280" s="279"/>
      <c r="G280" s="279"/>
    </row>
    <row r="281" customFormat="false" ht="21.75" hidden="false" customHeight="true" outlineLevel="0" collapsed="false">
      <c r="A281" s="280" t="s">
        <v>138</v>
      </c>
      <c r="B281" s="272" t="e">
        <f aca="false">SUM(B254:B280)</f>
        <v>#REF!</v>
      </c>
      <c r="C281" s="280"/>
      <c r="E281" s="280" t="s">
        <v>138</v>
      </c>
      <c r="F281" s="277" t="e">
        <f aca="false">B281</f>
        <v>#REF!</v>
      </c>
      <c r="G281" s="272"/>
    </row>
    <row r="282" customFormat="false" ht="21.75" hidden="false" customHeight="true" outlineLevel="0" collapsed="false">
      <c r="F282" s="279"/>
    </row>
    <row r="283" customFormat="false" ht="24" hidden="false" customHeight="true" outlineLevel="0" collapsed="false">
      <c r="A283" s="266" t="s">
        <v>154</v>
      </c>
      <c r="B283" s="266"/>
      <c r="C283" s="266"/>
      <c r="D283" s="267"/>
      <c r="E283" s="266" t="s">
        <v>154</v>
      </c>
      <c r="F283" s="266"/>
      <c r="G283" s="266"/>
    </row>
    <row r="284" customFormat="false" ht="24" hidden="false" customHeight="true" outlineLevel="0" collapsed="false"/>
    <row r="285" customFormat="false" ht="21.75" hidden="false" customHeight="true" outlineLevel="0" collapsed="false">
      <c r="A285" s="268" t="s">
        <v>155</v>
      </c>
      <c r="B285" s="269" t="n">
        <f aca="false">$B249</f>
        <v>46129</v>
      </c>
      <c r="C285" s="269"/>
      <c r="D285" s="268"/>
      <c r="E285" s="268" t="s">
        <v>155</v>
      </c>
      <c r="F285" s="269" t="n">
        <f aca="false">B285</f>
        <v>46129</v>
      </c>
      <c r="G285" s="269"/>
    </row>
    <row r="286" customFormat="false" ht="21.75" hidden="false" customHeight="true" outlineLevel="0" collapsed="false">
      <c r="A286" s="268" t="s">
        <v>156</v>
      </c>
      <c r="B286" s="288" t="str">
        <f aca="false">production!B15</f>
        <v/>
      </c>
      <c r="C286" s="288"/>
      <c r="D286" s="268"/>
      <c r="E286" s="268" t="s">
        <v>156</v>
      </c>
      <c r="F286" s="288" t="str">
        <f aca="false">B286</f>
        <v/>
      </c>
      <c r="G286" s="288"/>
    </row>
    <row r="288" customFormat="false" ht="21.75" hidden="false" customHeight="true" outlineLevel="0" collapsed="false">
      <c r="A288" s="272" t="s">
        <v>157</v>
      </c>
      <c r="B288" s="272" t="s">
        <v>158</v>
      </c>
      <c r="C288" s="272"/>
      <c r="E288" s="272" t="s">
        <v>157</v>
      </c>
      <c r="F288" s="272" t="s">
        <v>158</v>
      </c>
      <c r="G288" s="272"/>
    </row>
    <row r="289" customFormat="false" ht="21.75" hidden="false" customHeight="true" outlineLevel="0" collapsed="false">
      <c r="A289" s="272"/>
      <c r="B289" s="274" t="s">
        <v>159</v>
      </c>
      <c r="C289" s="274" t="s">
        <v>160</v>
      </c>
      <c r="E289" s="272"/>
      <c r="F289" s="274" t="s">
        <v>159</v>
      </c>
      <c r="G289" s="274" t="s">
        <v>160</v>
      </c>
    </row>
    <row r="290" customFormat="false" ht="21.75" hidden="false" customHeight="true" outlineLevel="0" collapsed="false">
      <c r="A290" s="276" t="s">
        <v>161</v>
      </c>
      <c r="B290" s="277" t="n">
        <f aca="false">production!$D15</f>
        <v>0</v>
      </c>
      <c r="C290" s="276"/>
      <c r="D290" s="278"/>
      <c r="E290" s="276" t="s">
        <v>161</v>
      </c>
      <c r="F290" s="277" t="n">
        <f aca="false">B290</f>
        <v>0</v>
      </c>
      <c r="G290" s="277"/>
    </row>
    <row r="291" customFormat="false" ht="21.75" hidden="false" customHeight="true" outlineLevel="0" collapsed="false">
      <c r="A291" s="276" t="s">
        <v>162</v>
      </c>
      <c r="B291" s="277" t="n">
        <f aca="false">production!$E15</f>
        <v>0</v>
      </c>
      <c r="C291" s="276"/>
      <c r="D291" s="278"/>
      <c r="E291" s="276" t="s">
        <v>162</v>
      </c>
      <c r="F291" s="277" t="n">
        <f aca="false">B291</f>
        <v>0</v>
      </c>
      <c r="G291" s="277"/>
    </row>
    <row r="292" customFormat="false" ht="21.75" hidden="false" customHeight="true" outlineLevel="0" collapsed="false">
      <c r="A292" s="278"/>
      <c r="B292" s="279"/>
      <c r="C292" s="278"/>
      <c r="D292" s="278"/>
      <c r="E292" s="278"/>
      <c r="F292" s="279"/>
      <c r="G292" s="279"/>
    </row>
    <row r="293" customFormat="false" ht="21.75" hidden="false" customHeight="true" outlineLevel="0" collapsed="false">
      <c r="A293" s="276" t="s">
        <v>163</v>
      </c>
      <c r="B293" s="277" t="n">
        <f aca="false">production!$I15</f>
        <v>0</v>
      </c>
      <c r="C293" s="276"/>
      <c r="D293" s="278"/>
      <c r="E293" s="276" t="s">
        <v>163</v>
      </c>
      <c r="F293" s="277" t="n">
        <f aca="false">B293</f>
        <v>0</v>
      </c>
      <c r="G293" s="277"/>
    </row>
    <row r="294" customFormat="false" ht="21.75" hidden="false" customHeight="true" outlineLevel="0" collapsed="false">
      <c r="A294" s="276" t="s">
        <v>164</v>
      </c>
      <c r="B294" s="277" t="n">
        <f aca="false">production!$L15</f>
        <v>0</v>
      </c>
      <c r="C294" s="276"/>
      <c r="D294" s="278"/>
      <c r="E294" s="276" t="s">
        <v>164</v>
      </c>
      <c r="F294" s="277" t="n">
        <f aca="false">B294</f>
        <v>0</v>
      </c>
      <c r="G294" s="277"/>
    </row>
    <row r="295" customFormat="false" ht="21.75" hidden="false" customHeight="true" outlineLevel="0" collapsed="false">
      <c r="A295" s="276" t="s">
        <v>165</v>
      </c>
      <c r="B295" s="277" t="n">
        <f aca="false">production!$M15</f>
        <v>0</v>
      </c>
      <c r="C295" s="276"/>
      <c r="D295" s="278"/>
      <c r="E295" s="276" t="s">
        <v>165</v>
      </c>
      <c r="F295" s="277" t="n">
        <f aca="false">B295</f>
        <v>0</v>
      </c>
      <c r="G295" s="277"/>
    </row>
    <row r="296" customFormat="false" ht="21.75" hidden="false" customHeight="true" outlineLevel="0" collapsed="false">
      <c r="A296" s="276" t="s">
        <v>166</v>
      </c>
      <c r="B296" s="277" t="n">
        <f aca="false">production!$O15</f>
        <v>0</v>
      </c>
      <c r="C296" s="276"/>
      <c r="D296" s="278"/>
      <c r="E296" s="276" t="s">
        <v>166</v>
      </c>
      <c r="F296" s="277" t="n">
        <f aca="false">B296</f>
        <v>0</v>
      </c>
      <c r="G296" s="277"/>
    </row>
    <row r="297" customFormat="false" ht="21.75" hidden="false" customHeight="true" outlineLevel="0" collapsed="false">
      <c r="A297" s="276" t="s">
        <v>167</v>
      </c>
      <c r="B297" s="277" t="n">
        <f aca="false">production!$R15</f>
        <v>0</v>
      </c>
      <c r="C297" s="276"/>
      <c r="D297" s="278"/>
      <c r="E297" s="276" t="s">
        <v>167</v>
      </c>
      <c r="F297" s="277" t="n">
        <f aca="false">B297</f>
        <v>0</v>
      </c>
      <c r="G297" s="277"/>
    </row>
    <row r="298" customFormat="false" ht="21.75" hidden="false" customHeight="true" outlineLevel="0" collapsed="false">
      <c r="A298" s="276" t="s">
        <v>168</v>
      </c>
      <c r="B298" s="277" t="n">
        <f aca="false">production!$S15</f>
        <v>0</v>
      </c>
      <c r="C298" s="276"/>
      <c r="D298" s="278"/>
      <c r="E298" s="276" t="s">
        <v>168</v>
      </c>
      <c r="F298" s="277" t="n">
        <f aca="false">B298</f>
        <v>0</v>
      </c>
      <c r="G298" s="277"/>
    </row>
    <row r="299" customFormat="false" ht="21.75" hidden="false" customHeight="true" outlineLevel="0" collapsed="false">
      <c r="A299" s="276" t="s">
        <v>169</v>
      </c>
      <c r="B299" s="277" t="n">
        <f aca="false">production!$T15</f>
        <v>0</v>
      </c>
      <c r="C299" s="276"/>
      <c r="D299" s="278"/>
      <c r="E299" s="276" t="s">
        <v>169</v>
      </c>
      <c r="F299" s="277" t="n">
        <f aca="false">B299</f>
        <v>0</v>
      </c>
      <c r="G299" s="277"/>
    </row>
    <row r="300" customFormat="false" ht="21.75" hidden="false" customHeight="true" outlineLevel="0" collapsed="false">
      <c r="A300" s="276" t="s">
        <v>170</v>
      </c>
      <c r="B300" s="277" t="n">
        <f aca="false">production!$V15</f>
        <v>0</v>
      </c>
      <c r="C300" s="276"/>
      <c r="D300" s="278"/>
      <c r="E300" s="276" t="s">
        <v>170</v>
      </c>
      <c r="F300" s="277" t="n">
        <f aca="false">B300</f>
        <v>0</v>
      </c>
      <c r="G300" s="277"/>
    </row>
    <row r="301" customFormat="false" ht="21.75" hidden="false" customHeight="true" outlineLevel="0" collapsed="false">
      <c r="A301" s="276" t="s">
        <v>171</v>
      </c>
      <c r="B301" s="277" t="n">
        <f aca="false">production!$W15</f>
        <v>0</v>
      </c>
      <c r="C301" s="276"/>
      <c r="D301" s="278"/>
      <c r="E301" s="276" t="s">
        <v>171</v>
      </c>
      <c r="F301" s="277" t="n">
        <f aca="false">B301</f>
        <v>0</v>
      </c>
      <c r="G301" s="277"/>
    </row>
    <row r="302" customFormat="false" ht="21.75" hidden="false" customHeight="true" outlineLevel="0" collapsed="false">
      <c r="A302" s="278"/>
      <c r="B302" s="279"/>
      <c r="C302" s="278"/>
      <c r="D302" s="278"/>
      <c r="E302" s="278"/>
      <c r="F302" s="279"/>
      <c r="G302" s="279"/>
    </row>
    <row r="303" customFormat="false" ht="21.75" hidden="false" customHeight="true" outlineLevel="0" collapsed="false">
      <c r="A303" s="278"/>
      <c r="B303" s="279"/>
      <c r="C303" s="278"/>
      <c r="D303" s="278"/>
      <c r="E303" s="278"/>
      <c r="F303" s="279"/>
      <c r="G303" s="279"/>
    </row>
    <row r="304" customFormat="false" ht="21.75" hidden="false" customHeight="true" outlineLevel="0" collapsed="false">
      <c r="A304" s="278"/>
      <c r="B304" s="279"/>
      <c r="C304" s="278"/>
      <c r="D304" s="278"/>
      <c r="E304" s="278"/>
      <c r="F304" s="279"/>
      <c r="G304" s="279"/>
    </row>
    <row r="305" customFormat="false" ht="21.75" hidden="false" customHeight="true" outlineLevel="0" collapsed="false">
      <c r="A305" s="276" t="s">
        <v>172</v>
      </c>
      <c r="B305" s="277" t="n">
        <f aca="false">production!$AD15</f>
        <v>0</v>
      </c>
      <c r="C305" s="276"/>
      <c r="D305" s="278"/>
      <c r="E305" s="276" t="s">
        <v>172</v>
      </c>
      <c r="F305" s="277" t="n">
        <f aca="false">B305</f>
        <v>0</v>
      </c>
      <c r="G305" s="277"/>
    </row>
    <row r="306" customFormat="false" ht="21.75" hidden="false" customHeight="true" outlineLevel="0" collapsed="false">
      <c r="A306" s="276" t="s">
        <v>173</v>
      </c>
      <c r="B306" s="277" t="n">
        <f aca="false">production!$AE15</f>
        <v>0</v>
      </c>
      <c r="C306" s="276"/>
      <c r="D306" s="278"/>
      <c r="E306" s="276" t="s">
        <v>173</v>
      </c>
      <c r="F306" s="277" t="n">
        <f aca="false">B306</f>
        <v>0</v>
      </c>
      <c r="G306" s="277"/>
    </row>
    <row r="307" customFormat="false" ht="21.75" hidden="false" customHeight="true" outlineLevel="0" collapsed="false">
      <c r="A307" s="276" t="s">
        <v>174</v>
      </c>
      <c r="B307" s="277" t="n">
        <f aca="false">production!$AJ15</f>
        <v>0</v>
      </c>
      <c r="C307" s="276"/>
      <c r="D307" s="278"/>
      <c r="E307" s="276" t="s">
        <v>174</v>
      </c>
      <c r="F307" s="277" t="n">
        <f aca="false">B307</f>
        <v>0</v>
      </c>
      <c r="G307" s="277"/>
    </row>
    <row r="308" customFormat="false" ht="21.75" hidden="false" customHeight="true" outlineLevel="0" collapsed="false">
      <c r="A308" s="276" t="s">
        <v>175</v>
      </c>
      <c r="B308" s="277" t="n">
        <f aca="false">production!$AK15</f>
        <v>0</v>
      </c>
      <c r="C308" s="276"/>
      <c r="D308" s="278"/>
      <c r="E308" s="276" t="s">
        <v>175</v>
      </c>
      <c r="F308" s="277" t="n">
        <f aca="false">B308</f>
        <v>0</v>
      </c>
      <c r="G308" s="277"/>
    </row>
    <row r="309" customFormat="false" ht="21.75" hidden="false" customHeight="true" outlineLevel="0" collapsed="false">
      <c r="A309" s="278"/>
      <c r="B309" s="279"/>
      <c r="C309" s="278"/>
      <c r="D309" s="278"/>
      <c r="E309" s="278"/>
      <c r="F309" s="279"/>
      <c r="G309" s="279"/>
    </row>
    <row r="310" customFormat="false" ht="21.75" hidden="false" customHeight="true" outlineLevel="0" collapsed="false">
      <c r="A310" s="278"/>
      <c r="B310" s="279"/>
      <c r="C310" s="278"/>
      <c r="D310" s="278"/>
      <c r="E310" s="278"/>
      <c r="F310" s="279"/>
      <c r="G310" s="279"/>
    </row>
    <row r="311" customFormat="false" ht="21.75" hidden="false" customHeight="true" outlineLevel="0" collapsed="false">
      <c r="A311" s="276" t="s">
        <v>176</v>
      </c>
      <c r="B311" s="277" t="n">
        <f aca="false">production!$AY15</f>
        <v>0</v>
      </c>
      <c r="C311" s="276"/>
      <c r="D311" s="278"/>
      <c r="E311" s="276" t="s">
        <v>176</v>
      </c>
      <c r="F311" s="277" t="n">
        <f aca="false">B311</f>
        <v>0</v>
      </c>
      <c r="G311" s="277"/>
    </row>
    <row r="312" customFormat="false" ht="21.75" hidden="false" customHeight="true" outlineLevel="0" collapsed="false">
      <c r="A312" s="276" t="s">
        <v>177</v>
      </c>
      <c r="B312" s="277" t="n">
        <f aca="false">production!$BA15</f>
        <v>0</v>
      </c>
      <c r="C312" s="276"/>
      <c r="D312" s="278"/>
      <c r="E312" s="276" t="s">
        <v>177</v>
      </c>
      <c r="F312" s="277" t="n">
        <f aca="false">B312</f>
        <v>0</v>
      </c>
      <c r="G312" s="277"/>
    </row>
    <row r="313" customFormat="false" ht="21.75" hidden="false" customHeight="true" outlineLevel="0" collapsed="false">
      <c r="A313" s="278"/>
      <c r="B313" s="279"/>
      <c r="C313" s="278"/>
      <c r="D313" s="278"/>
      <c r="E313" s="278"/>
      <c r="F313" s="279"/>
      <c r="G313" s="279"/>
    </row>
    <row r="314" customFormat="false" ht="21.75" hidden="false" customHeight="true" outlineLevel="0" collapsed="false">
      <c r="A314" s="281" t="s">
        <v>26</v>
      </c>
      <c r="B314" s="282" t="n">
        <f aca="false">production!BJ15</f>
        <v>0</v>
      </c>
      <c r="C314" s="282"/>
      <c r="D314" s="278"/>
      <c r="E314" s="281" t="s">
        <v>26</v>
      </c>
      <c r="F314" s="282" t="n">
        <f aca="false">B314</f>
        <v>0</v>
      </c>
      <c r="G314" s="282" t="n">
        <f aca="false">C314</f>
        <v>0</v>
      </c>
    </row>
    <row r="315" customFormat="false" ht="21.75" hidden="false" customHeight="true" outlineLevel="0" collapsed="false">
      <c r="A315" s="281" t="s">
        <v>178</v>
      </c>
      <c r="B315" s="282" t="e">
        <f aca="false">#REF!</f>
        <v>#REF!</v>
      </c>
      <c r="C315" s="282"/>
      <c r="D315" s="278"/>
      <c r="E315" s="281" t="s">
        <v>178</v>
      </c>
      <c r="F315" s="282" t="e">
        <f aca="false">B315</f>
        <v>#REF!</v>
      </c>
      <c r="G315" s="282" t="n">
        <f aca="false">C315</f>
        <v>0</v>
      </c>
    </row>
    <row r="316" customFormat="false" ht="21.75" hidden="false" customHeight="true" outlineLevel="0" collapsed="false">
      <c r="A316" s="278"/>
      <c r="B316" s="279"/>
      <c r="C316" s="278"/>
      <c r="D316" s="278"/>
      <c r="E316" s="278"/>
      <c r="F316" s="279"/>
      <c r="G316" s="279"/>
    </row>
    <row r="317" customFormat="false" ht="21.75" hidden="false" customHeight="true" outlineLevel="0" collapsed="false">
      <c r="A317" s="280" t="s">
        <v>138</v>
      </c>
      <c r="B317" s="272" t="e">
        <f aca="false">SUM(B290:B316)</f>
        <v>#REF!</v>
      </c>
      <c r="C317" s="280"/>
      <c r="E317" s="280" t="s">
        <v>138</v>
      </c>
      <c r="F317" s="277" t="e">
        <f aca="false">B317</f>
        <v>#REF!</v>
      </c>
      <c r="G317" s="272"/>
    </row>
    <row r="318" customFormat="false" ht="21.75" hidden="false" customHeight="true" outlineLevel="0" collapsed="false">
      <c r="F318" s="279"/>
    </row>
    <row r="319" customFormat="false" ht="24" hidden="false" customHeight="true" outlineLevel="0" collapsed="false">
      <c r="A319" s="266" t="s">
        <v>154</v>
      </c>
      <c r="B319" s="266"/>
      <c r="C319" s="266"/>
      <c r="D319" s="267"/>
      <c r="E319" s="266" t="s">
        <v>154</v>
      </c>
      <c r="F319" s="266"/>
      <c r="G319" s="266"/>
    </row>
    <row r="320" customFormat="false" ht="24" hidden="false" customHeight="true" outlineLevel="0" collapsed="false"/>
    <row r="321" customFormat="false" ht="21.75" hidden="false" customHeight="true" outlineLevel="0" collapsed="false">
      <c r="A321" s="268" t="s">
        <v>155</v>
      </c>
      <c r="B321" s="269" t="n">
        <f aca="false">$B285</f>
        <v>46129</v>
      </c>
      <c r="C321" s="269"/>
      <c r="D321" s="268"/>
      <c r="E321" s="268" t="s">
        <v>155</v>
      </c>
      <c r="F321" s="269" t="n">
        <f aca="false">B321</f>
        <v>46129</v>
      </c>
      <c r="G321" s="269"/>
    </row>
    <row r="322" customFormat="false" ht="21.75" hidden="false" customHeight="true" outlineLevel="0" collapsed="false">
      <c r="A322" s="268" t="s">
        <v>156</v>
      </c>
      <c r="B322" s="286" t="str">
        <f aca="false">production!B16</f>
        <v/>
      </c>
      <c r="C322" s="286"/>
      <c r="D322" s="268"/>
      <c r="E322" s="268" t="s">
        <v>156</v>
      </c>
      <c r="F322" s="286" t="str">
        <f aca="false">B322</f>
        <v/>
      </c>
      <c r="G322" s="286"/>
    </row>
    <row r="324" customFormat="false" ht="21.75" hidden="false" customHeight="true" outlineLevel="0" collapsed="false">
      <c r="A324" s="272" t="s">
        <v>157</v>
      </c>
      <c r="B324" s="272" t="s">
        <v>158</v>
      </c>
      <c r="C324" s="272"/>
      <c r="E324" s="272" t="s">
        <v>157</v>
      </c>
      <c r="F324" s="272" t="s">
        <v>158</v>
      </c>
      <c r="G324" s="272"/>
    </row>
    <row r="325" customFormat="false" ht="21.75" hidden="false" customHeight="true" outlineLevel="0" collapsed="false">
      <c r="A325" s="272"/>
      <c r="B325" s="274" t="s">
        <v>159</v>
      </c>
      <c r="C325" s="274" t="s">
        <v>160</v>
      </c>
      <c r="E325" s="272"/>
      <c r="F325" s="274" t="s">
        <v>159</v>
      </c>
      <c r="G325" s="274" t="s">
        <v>160</v>
      </c>
    </row>
    <row r="326" customFormat="false" ht="21.75" hidden="false" customHeight="true" outlineLevel="0" collapsed="false">
      <c r="A326" s="276" t="s">
        <v>161</v>
      </c>
      <c r="B326" s="277" t="n">
        <f aca="false">production!$D16</f>
        <v>0</v>
      </c>
      <c r="C326" s="277"/>
      <c r="D326" s="278"/>
      <c r="E326" s="276" t="s">
        <v>161</v>
      </c>
      <c r="F326" s="277" t="n">
        <f aca="false">B326</f>
        <v>0</v>
      </c>
      <c r="G326" s="277" t="n">
        <f aca="false">C326</f>
        <v>0</v>
      </c>
    </row>
    <row r="327" customFormat="false" ht="21.75" hidden="false" customHeight="true" outlineLevel="0" collapsed="false">
      <c r="A327" s="276" t="s">
        <v>162</v>
      </c>
      <c r="B327" s="277" t="n">
        <f aca="false">production!$E16</f>
        <v>0</v>
      </c>
      <c r="C327" s="277"/>
      <c r="D327" s="278"/>
      <c r="E327" s="276" t="s">
        <v>162</v>
      </c>
      <c r="F327" s="277" t="n">
        <f aca="false">B327</f>
        <v>0</v>
      </c>
      <c r="G327" s="277" t="n">
        <f aca="false">C327</f>
        <v>0</v>
      </c>
    </row>
    <row r="328" customFormat="false" ht="21.75" hidden="false" customHeight="true" outlineLevel="0" collapsed="false">
      <c r="A328" s="278"/>
      <c r="B328" s="279"/>
      <c r="C328" s="279"/>
      <c r="D328" s="278"/>
      <c r="E328" s="278"/>
      <c r="F328" s="279"/>
      <c r="G328" s="279"/>
    </row>
    <row r="329" customFormat="false" ht="21.75" hidden="false" customHeight="true" outlineLevel="0" collapsed="false">
      <c r="A329" s="276" t="s">
        <v>163</v>
      </c>
      <c r="B329" s="277" t="n">
        <f aca="false">production!$I16</f>
        <v>0</v>
      </c>
      <c r="C329" s="277"/>
      <c r="D329" s="278"/>
      <c r="E329" s="276" t="s">
        <v>163</v>
      </c>
      <c r="F329" s="277" t="n">
        <f aca="false">B329</f>
        <v>0</v>
      </c>
      <c r="G329" s="277" t="n">
        <f aca="false">C329</f>
        <v>0</v>
      </c>
    </row>
    <row r="330" customFormat="false" ht="21.75" hidden="false" customHeight="true" outlineLevel="0" collapsed="false">
      <c r="A330" s="276" t="s">
        <v>164</v>
      </c>
      <c r="B330" s="277" t="n">
        <f aca="false">production!$L16</f>
        <v>0</v>
      </c>
      <c r="C330" s="277"/>
      <c r="D330" s="278"/>
      <c r="E330" s="276" t="s">
        <v>164</v>
      </c>
      <c r="F330" s="277" t="n">
        <f aca="false">B330</f>
        <v>0</v>
      </c>
      <c r="G330" s="277" t="n">
        <f aca="false">C330</f>
        <v>0</v>
      </c>
    </row>
    <row r="331" customFormat="false" ht="21.75" hidden="false" customHeight="true" outlineLevel="0" collapsed="false">
      <c r="A331" s="276" t="s">
        <v>165</v>
      </c>
      <c r="B331" s="277" t="n">
        <f aca="false">production!$M16</f>
        <v>0</v>
      </c>
      <c r="C331" s="277"/>
      <c r="D331" s="278"/>
      <c r="E331" s="276" t="s">
        <v>165</v>
      </c>
      <c r="F331" s="277" t="n">
        <f aca="false">B331</f>
        <v>0</v>
      </c>
      <c r="G331" s="277" t="n">
        <f aca="false">C331</f>
        <v>0</v>
      </c>
    </row>
    <row r="332" customFormat="false" ht="21.75" hidden="false" customHeight="true" outlineLevel="0" collapsed="false">
      <c r="A332" s="276" t="s">
        <v>166</v>
      </c>
      <c r="B332" s="277" t="n">
        <f aca="false">production!$O16</f>
        <v>0</v>
      </c>
      <c r="C332" s="277"/>
      <c r="D332" s="278"/>
      <c r="E332" s="276" t="s">
        <v>166</v>
      </c>
      <c r="F332" s="277" t="n">
        <f aca="false">B332</f>
        <v>0</v>
      </c>
      <c r="G332" s="277" t="n">
        <f aca="false">C332</f>
        <v>0</v>
      </c>
    </row>
    <row r="333" customFormat="false" ht="21.75" hidden="false" customHeight="true" outlineLevel="0" collapsed="false">
      <c r="A333" s="276" t="s">
        <v>167</v>
      </c>
      <c r="B333" s="277" t="n">
        <f aca="false">production!$R16</f>
        <v>0</v>
      </c>
      <c r="C333" s="277"/>
      <c r="D333" s="278"/>
      <c r="E333" s="276" t="s">
        <v>167</v>
      </c>
      <c r="F333" s="277" t="n">
        <f aca="false">B333</f>
        <v>0</v>
      </c>
      <c r="G333" s="277" t="n">
        <f aca="false">C333</f>
        <v>0</v>
      </c>
    </row>
    <row r="334" customFormat="false" ht="21.75" hidden="false" customHeight="true" outlineLevel="0" collapsed="false">
      <c r="A334" s="276" t="s">
        <v>168</v>
      </c>
      <c r="B334" s="277" t="n">
        <f aca="false">production!$S16</f>
        <v>0</v>
      </c>
      <c r="C334" s="277"/>
      <c r="D334" s="278"/>
      <c r="E334" s="276" t="s">
        <v>168</v>
      </c>
      <c r="F334" s="277" t="n">
        <f aca="false">B334</f>
        <v>0</v>
      </c>
      <c r="G334" s="277" t="n">
        <f aca="false">C334</f>
        <v>0</v>
      </c>
    </row>
    <row r="335" customFormat="false" ht="21.75" hidden="false" customHeight="true" outlineLevel="0" collapsed="false">
      <c r="A335" s="276" t="s">
        <v>169</v>
      </c>
      <c r="B335" s="277" t="n">
        <f aca="false">production!$T16</f>
        <v>0</v>
      </c>
      <c r="C335" s="277"/>
      <c r="D335" s="278"/>
      <c r="E335" s="276" t="s">
        <v>169</v>
      </c>
      <c r="F335" s="277" t="n">
        <f aca="false">B335</f>
        <v>0</v>
      </c>
      <c r="G335" s="277" t="n">
        <f aca="false">C335</f>
        <v>0</v>
      </c>
    </row>
    <row r="336" customFormat="false" ht="21.75" hidden="false" customHeight="true" outlineLevel="0" collapsed="false">
      <c r="A336" s="276" t="s">
        <v>170</v>
      </c>
      <c r="B336" s="277" t="n">
        <f aca="false">production!$V16</f>
        <v>0</v>
      </c>
      <c r="C336" s="277"/>
      <c r="D336" s="278"/>
      <c r="E336" s="276" t="s">
        <v>170</v>
      </c>
      <c r="F336" s="277" t="n">
        <f aca="false">B336</f>
        <v>0</v>
      </c>
      <c r="G336" s="277" t="n">
        <f aca="false">C336</f>
        <v>0</v>
      </c>
    </row>
    <row r="337" customFormat="false" ht="21.75" hidden="false" customHeight="true" outlineLevel="0" collapsed="false">
      <c r="A337" s="276" t="s">
        <v>171</v>
      </c>
      <c r="B337" s="277" t="n">
        <f aca="false">production!$W16</f>
        <v>0</v>
      </c>
      <c r="C337" s="277"/>
      <c r="D337" s="278"/>
      <c r="E337" s="276" t="s">
        <v>171</v>
      </c>
      <c r="F337" s="277" t="n">
        <f aca="false">B337</f>
        <v>0</v>
      </c>
      <c r="G337" s="277" t="n">
        <f aca="false">C337</f>
        <v>0</v>
      </c>
    </row>
    <row r="338" customFormat="false" ht="21.75" hidden="false" customHeight="true" outlineLevel="0" collapsed="false">
      <c r="A338" s="278"/>
      <c r="B338" s="279"/>
      <c r="C338" s="279"/>
      <c r="D338" s="278"/>
      <c r="E338" s="278"/>
      <c r="F338" s="279"/>
      <c r="G338" s="279"/>
    </row>
    <row r="339" customFormat="false" ht="21.75" hidden="false" customHeight="true" outlineLevel="0" collapsed="false">
      <c r="A339" s="278"/>
      <c r="B339" s="279"/>
      <c r="C339" s="279"/>
      <c r="D339" s="278"/>
      <c r="E339" s="278"/>
      <c r="F339" s="279"/>
      <c r="G339" s="279"/>
    </row>
    <row r="340" customFormat="false" ht="21.75" hidden="false" customHeight="true" outlineLevel="0" collapsed="false">
      <c r="A340" s="278"/>
      <c r="B340" s="279"/>
      <c r="C340" s="279"/>
      <c r="D340" s="278"/>
      <c r="E340" s="278"/>
      <c r="F340" s="279"/>
      <c r="G340" s="279"/>
    </row>
    <row r="341" customFormat="false" ht="21.75" hidden="false" customHeight="true" outlineLevel="0" collapsed="false">
      <c r="A341" s="276" t="s">
        <v>172</v>
      </c>
      <c r="B341" s="277" t="n">
        <f aca="false">production!$AD16</f>
        <v>0</v>
      </c>
      <c r="C341" s="277"/>
      <c r="D341" s="278"/>
      <c r="E341" s="276" t="s">
        <v>172</v>
      </c>
      <c r="F341" s="277" t="n">
        <f aca="false">B341</f>
        <v>0</v>
      </c>
      <c r="G341" s="277" t="n">
        <f aca="false">C341</f>
        <v>0</v>
      </c>
    </row>
    <row r="342" customFormat="false" ht="21.75" hidden="false" customHeight="true" outlineLevel="0" collapsed="false">
      <c r="A342" s="276" t="s">
        <v>173</v>
      </c>
      <c r="B342" s="277" t="n">
        <f aca="false">production!$AE16</f>
        <v>0</v>
      </c>
      <c r="C342" s="277"/>
      <c r="D342" s="278"/>
      <c r="E342" s="276" t="s">
        <v>173</v>
      </c>
      <c r="F342" s="277" t="n">
        <f aca="false">B342</f>
        <v>0</v>
      </c>
      <c r="G342" s="277" t="n">
        <f aca="false">C342</f>
        <v>0</v>
      </c>
    </row>
    <row r="343" customFormat="false" ht="21.75" hidden="false" customHeight="true" outlineLevel="0" collapsed="false">
      <c r="A343" s="276" t="s">
        <v>174</v>
      </c>
      <c r="B343" s="277" t="n">
        <f aca="false">production!$AJ16</f>
        <v>0</v>
      </c>
      <c r="C343" s="277"/>
      <c r="D343" s="278"/>
      <c r="E343" s="276" t="s">
        <v>174</v>
      </c>
      <c r="F343" s="277" t="n">
        <f aca="false">B343</f>
        <v>0</v>
      </c>
      <c r="G343" s="277" t="n">
        <f aca="false">C343</f>
        <v>0</v>
      </c>
    </row>
    <row r="344" customFormat="false" ht="21.75" hidden="false" customHeight="true" outlineLevel="0" collapsed="false">
      <c r="A344" s="276" t="s">
        <v>175</v>
      </c>
      <c r="B344" s="277" t="n">
        <f aca="false">production!$AK16</f>
        <v>0</v>
      </c>
      <c r="C344" s="277"/>
      <c r="D344" s="278"/>
      <c r="E344" s="276" t="s">
        <v>175</v>
      </c>
      <c r="F344" s="277" t="n">
        <f aca="false">B344</f>
        <v>0</v>
      </c>
      <c r="G344" s="277" t="n">
        <f aca="false">C344</f>
        <v>0</v>
      </c>
    </row>
    <row r="345" customFormat="false" ht="21.75" hidden="false" customHeight="true" outlineLevel="0" collapsed="false">
      <c r="A345" s="278"/>
      <c r="B345" s="279"/>
      <c r="C345" s="279"/>
      <c r="D345" s="278"/>
      <c r="E345" s="278"/>
      <c r="F345" s="279"/>
      <c r="G345" s="279"/>
    </row>
    <row r="346" customFormat="false" ht="21.75" hidden="false" customHeight="true" outlineLevel="0" collapsed="false">
      <c r="A346" s="278"/>
      <c r="B346" s="279"/>
      <c r="C346" s="279"/>
      <c r="D346" s="278"/>
      <c r="E346" s="278"/>
      <c r="F346" s="279"/>
      <c r="G346" s="279"/>
    </row>
    <row r="347" customFormat="false" ht="21.75" hidden="false" customHeight="true" outlineLevel="0" collapsed="false">
      <c r="A347" s="276" t="s">
        <v>176</v>
      </c>
      <c r="B347" s="277" t="n">
        <f aca="false">production!$AY16</f>
        <v>0</v>
      </c>
      <c r="C347" s="277"/>
      <c r="D347" s="278"/>
      <c r="E347" s="276" t="s">
        <v>176</v>
      </c>
      <c r="F347" s="277" t="n">
        <f aca="false">B347</f>
        <v>0</v>
      </c>
      <c r="G347" s="277" t="n">
        <f aca="false">C347</f>
        <v>0</v>
      </c>
    </row>
    <row r="348" customFormat="false" ht="21.75" hidden="false" customHeight="true" outlineLevel="0" collapsed="false">
      <c r="A348" s="276" t="s">
        <v>177</v>
      </c>
      <c r="B348" s="277" t="n">
        <f aca="false">production!$BA16</f>
        <v>0</v>
      </c>
      <c r="C348" s="277"/>
      <c r="D348" s="278"/>
      <c r="E348" s="276" t="s">
        <v>177</v>
      </c>
      <c r="F348" s="277" t="n">
        <f aca="false">B348</f>
        <v>0</v>
      </c>
      <c r="G348" s="277" t="n">
        <f aca="false">C348</f>
        <v>0</v>
      </c>
    </row>
    <row r="349" customFormat="false" ht="21.75" hidden="false" customHeight="true" outlineLevel="0" collapsed="false">
      <c r="A349" s="278"/>
      <c r="B349" s="279"/>
      <c r="C349" s="279"/>
      <c r="D349" s="278"/>
      <c r="E349" s="278"/>
      <c r="F349" s="279"/>
      <c r="G349" s="279"/>
    </row>
    <row r="350" customFormat="false" ht="21.75" hidden="false" customHeight="true" outlineLevel="0" collapsed="false">
      <c r="A350" s="281" t="s">
        <v>26</v>
      </c>
      <c r="B350" s="282" t="n">
        <f aca="false">production!BJ16</f>
        <v>0</v>
      </c>
      <c r="C350" s="282"/>
      <c r="D350" s="278"/>
      <c r="E350" s="281" t="s">
        <v>26</v>
      </c>
      <c r="F350" s="282" t="n">
        <f aca="false">B350</f>
        <v>0</v>
      </c>
      <c r="G350" s="282" t="n">
        <f aca="false">C350</f>
        <v>0</v>
      </c>
    </row>
    <row r="351" customFormat="false" ht="21.75" hidden="false" customHeight="true" outlineLevel="0" collapsed="false">
      <c r="A351" s="281" t="s">
        <v>178</v>
      </c>
      <c r="B351" s="282" t="e">
        <f aca="false">#REF!</f>
        <v>#REF!</v>
      </c>
      <c r="C351" s="282"/>
      <c r="D351" s="278"/>
      <c r="E351" s="281" t="s">
        <v>178</v>
      </c>
      <c r="F351" s="282" t="e">
        <f aca="false">B351</f>
        <v>#REF!</v>
      </c>
      <c r="G351" s="282" t="n">
        <f aca="false">C351</f>
        <v>0</v>
      </c>
    </row>
    <row r="352" customFormat="false" ht="21.75" hidden="false" customHeight="true" outlineLevel="0" collapsed="false">
      <c r="A352" s="278"/>
      <c r="B352" s="279"/>
      <c r="C352" s="279"/>
      <c r="D352" s="278"/>
      <c r="E352" s="278"/>
      <c r="F352" s="279"/>
      <c r="G352" s="279"/>
    </row>
    <row r="353" customFormat="false" ht="21.75" hidden="false" customHeight="true" outlineLevel="0" collapsed="false">
      <c r="A353" s="280" t="s">
        <v>138</v>
      </c>
      <c r="B353" s="272" t="e">
        <f aca="false">SUM(B326:B352)</f>
        <v>#REF!</v>
      </c>
      <c r="C353" s="272" t="n">
        <f aca="false">SUM(C326:C352)</f>
        <v>0</v>
      </c>
      <c r="E353" s="280" t="s">
        <v>138</v>
      </c>
      <c r="F353" s="277" t="e">
        <f aca="false">B353</f>
        <v>#REF!</v>
      </c>
      <c r="G353" s="277" t="n">
        <f aca="false">C353</f>
        <v>0</v>
      </c>
    </row>
    <row r="354" customFormat="false" ht="21.75" hidden="false" customHeight="true" outlineLevel="0" collapsed="false">
      <c r="F354" s="279"/>
    </row>
    <row r="355" customFormat="false" ht="24" hidden="false" customHeight="true" outlineLevel="0" collapsed="false">
      <c r="A355" s="266" t="s">
        <v>154</v>
      </c>
      <c r="B355" s="266"/>
      <c r="C355" s="266"/>
      <c r="D355" s="267"/>
      <c r="E355" s="266" t="s">
        <v>154</v>
      </c>
      <c r="F355" s="266"/>
      <c r="G355" s="266"/>
    </row>
    <row r="356" customFormat="false" ht="24" hidden="false" customHeight="true" outlineLevel="0" collapsed="false"/>
    <row r="357" customFormat="false" ht="21.75" hidden="false" customHeight="true" outlineLevel="0" collapsed="false">
      <c r="A357" s="268" t="s">
        <v>155</v>
      </c>
      <c r="B357" s="269" t="n">
        <f aca="false">$B321</f>
        <v>46129</v>
      </c>
      <c r="C357" s="269"/>
      <c r="D357" s="268"/>
      <c r="E357" s="268" t="s">
        <v>155</v>
      </c>
      <c r="F357" s="269" t="n">
        <f aca="false">B357</f>
        <v>46129</v>
      </c>
      <c r="G357" s="269"/>
    </row>
    <row r="358" customFormat="false" ht="21.75" hidden="false" customHeight="true" outlineLevel="0" collapsed="false">
      <c r="A358" s="268" t="s">
        <v>156</v>
      </c>
      <c r="B358" s="289" t="str">
        <f aca="false">production!B17</f>
        <v/>
      </c>
      <c r="D358" s="268"/>
      <c r="E358" s="268" t="s">
        <v>156</v>
      </c>
      <c r="F358" s="288" t="str">
        <f aca="false">B358</f>
        <v/>
      </c>
      <c r="G358" s="288"/>
    </row>
    <row r="360" customFormat="false" ht="21.75" hidden="false" customHeight="true" outlineLevel="0" collapsed="false">
      <c r="A360" s="272" t="s">
        <v>157</v>
      </c>
      <c r="B360" s="272" t="s">
        <v>158</v>
      </c>
      <c r="C360" s="272"/>
      <c r="E360" s="272" t="s">
        <v>157</v>
      </c>
      <c r="F360" s="272" t="s">
        <v>158</v>
      </c>
      <c r="G360" s="272"/>
    </row>
    <row r="361" customFormat="false" ht="21.75" hidden="false" customHeight="true" outlineLevel="0" collapsed="false">
      <c r="A361" s="272"/>
      <c r="B361" s="274" t="s">
        <v>159</v>
      </c>
      <c r="C361" s="274" t="s">
        <v>160</v>
      </c>
      <c r="E361" s="272"/>
      <c r="F361" s="274" t="s">
        <v>159</v>
      </c>
      <c r="G361" s="274" t="s">
        <v>160</v>
      </c>
    </row>
    <row r="362" customFormat="false" ht="21.75" hidden="false" customHeight="true" outlineLevel="0" collapsed="false">
      <c r="A362" s="276" t="s">
        <v>161</v>
      </c>
      <c r="B362" s="277" t="n">
        <f aca="false">production!$D17</f>
        <v>0</v>
      </c>
      <c r="C362" s="276"/>
      <c r="D362" s="278"/>
      <c r="E362" s="276" t="s">
        <v>161</v>
      </c>
      <c r="F362" s="277" t="n">
        <f aca="false">B362</f>
        <v>0</v>
      </c>
      <c r="G362" s="277"/>
    </row>
    <row r="363" customFormat="false" ht="21.75" hidden="false" customHeight="true" outlineLevel="0" collapsed="false">
      <c r="A363" s="276" t="s">
        <v>162</v>
      </c>
      <c r="B363" s="277" t="n">
        <f aca="false">production!$E17</f>
        <v>0</v>
      </c>
      <c r="C363" s="276"/>
      <c r="D363" s="278"/>
      <c r="E363" s="276" t="s">
        <v>162</v>
      </c>
      <c r="F363" s="277" t="n">
        <f aca="false">B363</f>
        <v>0</v>
      </c>
      <c r="G363" s="277"/>
    </row>
    <row r="364" customFormat="false" ht="21.75" hidden="false" customHeight="true" outlineLevel="0" collapsed="false">
      <c r="A364" s="278"/>
      <c r="B364" s="279"/>
      <c r="C364" s="278"/>
      <c r="D364" s="278"/>
      <c r="E364" s="278"/>
      <c r="F364" s="279"/>
      <c r="G364" s="279"/>
    </row>
    <row r="365" customFormat="false" ht="21.75" hidden="false" customHeight="true" outlineLevel="0" collapsed="false">
      <c r="A365" s="276" t="s">
        <v>163</v>
      </c>
      <c r="B365" s="277" t="n">
        <f aca="false">production!$I17</f>
        <v>0</v>
      </c>
      <c r="C365" s="276"/>
      <c r="D365" s="278"/>
      <c r="E365" s="276" t="s">
        <v>163</v>
      </c>
      <c r="F365" s="277" t="n">
        <f aca="false">B365</f>
        <v>0</v>
      </c>
      <c r="G365" s="277"/>
    </row>
    <row r="366" customFormat="false" ht="21.75" hidden="false" customHeight="true" outlineLevel="0" collapsed="false">
      <c r="A366" s="276" t="s">
        <v>164</v>
      </c>
      <c r="B366" s="277" t="n">
        <f aca="false">production!$L17</f>
        <v>0</v>
      </c>
      <c r="C366" s="276"/>
      <c r="D366" s="278"/>
      <c r="E366" s="276" t="s">
        <v>164</v>
      </c>
      <c r="F366" s="277" t="n">
        <f aca="false">B366</f>
        <v>0</v>
      </c>
      <c r="G366" s="277"/>
    </row>
    <row r="367" customFormat="false" ht="21.75" hidden="false" customHeight="true" outlineLevel="0" collapsed="false">
      <c r="A367" s="276" t="s">
        <v>165</v>
      </c>
      <c r="B367" s="277" t="n">
        <f aca="false">production!$M17</f>
        <v>0</v>
      </c>
      <c r="C367" s="276"/>
      <c r="D367" s="278"/>
      <c r="E367" s="276" t="s">
        <v>165</v>
      </c>
      <c r="F367" s="277" t="n">
        <f aca="false">B367</f>
        <v>0</v>
      </c>
      <c r="G367" s="277"/>
    </row>
    <row r="368" customFormat="false" ht="21.75" hidden="false" customHeight="true" outlineLevel="0" collapsed="false">
      <c r="A368" s="276" t="s">
        <v>166</v>
      </c>
      <c r="B368" s="277" t="n">
        <f aca="false">production!$O17</f>
        <v>0</v>
      </c>
      <c r="C368" s="276"/>
      <c r="D368" s="278"/>
      <c r="E368" s="276" t="s">
        <v>166</v>
      </c>
      <c r="F368" s="277" t="n">
        <f aca="false">B368</f>
        <v>0</v>
      </c>
      <c r="G368" s="277"/>
    </row>
    <row r="369" customFormat="false" ht="21.75" hidden="false" customHeight="true" outlineLevel="0" collapsed="false">
      <c r="A369" s="276" t="s">
        <v>167</v>
      </c>
      <c r="B369" s="277" t="n">
        <f aca="false">production!$R17</f>
        <v>0</v>
      </c>
      <c r="C369" s="276"/>
      <c r="D369" s="278"/>
      <c r="E369" s="276" t="s">
        <v>167</v>
      </c>
      <c r="F369" s="277" t="n">
        <f aca="false">B369</f>
        <v>0</v>
      </c>
      <c r="G369" s="277"/>
    </row>
    <row r="370" customFormat="false" ht="21.75" hidden="false" customHeight="true" outlineLevel="0" collapsed="false">
      <c r="A370" s="276" t="s">
        <v>168</v>
      </c>
      <c r="B370" s="277" t="n">
        <f aca="false">production!$S17</f>
        <v>0</v>
      </c>
      <c r="C370" s="276"/>
      <c r="D370" s="278"/>
      <c r="E370" s="276" t="s">
        <v>168</v>
      </c>
      <c r="F370" s="277" t="n">
        <f aca="false">B370</f>
        <v>0</v>
      </c>
      <c r="G370" s="277"/>
    </row>
    <row r="371" customFormat="false" ht="21.75" hidden="false" customHeight="true" outlineLevel="0" collapsed="false">
      <c r="A371" s="276" t="s">
        <v>169</v>
      </c>
      <c r="B371" s="277" t="n">
        <f aca="false">production!$T17</f>
        <v>0</v>
      </c>
      <c r="C371" s="276"/>
      <c r="D371" s="278"/>
      <c r="E371" s="276" t="s">
        <v>169</v>
      </c>
      <c r="F371" s="277" t="n">
        <f aca="false">B371</f>
        <v>0</v>
      </c>
      <c r="G371" s="277"/>
    </row>
    <row r="372" customFormat="false" ht="21.75" hidden="false" customHeight="true" outlineLevel="0" collapsed="false">
      <c r="A372" s="276" t="s">
        <v>170</v>
      </c>
      <c r="B372" s="277" t="n">
        <f aca="false">production!$V17</f>
        <v>0</v>
      </c>
      <c r="C372" s="276"/>
      <c r="D372" s="278"/>
      <c r="E372" s="276" t="s">
        <v>170</v>
      </c>
      <c r="F372" s="277" t="n">
        <f aca="false">B372</f>
        <v>0</v>
      </c>
      <c r="G372" s="277"/>
    </row>
    <row r="373" customFormat="false" ht="21.75" hidden="false" customHeight="true" outlineLevel="0" collapsed="false">
      <c r="A373" s="276" t="s">
        <v>171</v>
      </c>
      <c r="B373" s="277" t="n">
        <f aca="false">production!$W17</f>
        <v>0</v>
      </c>
      <c r="C373" s="276"/>
      <c r="D373" s="278"/>
      <c r="E373" s="276" t="s">
        <v>171</v>
      </c>
      <c r="F373" s="277" t="n">
        <f aca="false">B373</f>
        <v>0</v>
      </c>
      <c r="G373" s="277"/>
    </row>
    <row r="374" customFormat="false" ht="21.75" hidden="false" customHeight="true" outlineLevel="0" collapsed="false">
      <c r="A374" s="278"/>
      <c r="B374" s="279"/>
      <c r="C374" s="278"/>
      <c r="D374" s="278"/>
      <c r="E374" s="278"/>
      <c r="F374" s="279"/>
      <c r="G374" s="279"/>
    </row>
    <row r="375" customFormat="false" ht="21.75" hidden="false" customHeight="true" outlineLevel="0" collapsed="false">
      <c r="A375" s="278"/>
      <c r="B375" s="279"/>
      <c r="C375" s="278"/>
      <c r="D375" s="278"/>
      <c r="E375" s="278"/>
      <c r="F375" s="279"/>
      <c r="G375" s="279"/>
    </row>
    <row r="376" customFormat="false" ht="21.75" hidden="false" customHeight="true" outlineLevel="0" collapsed="false">
      <c r="A376" s="278"/>
      <c r="B376" s="279"/>
      <c r="C376" s="278"/>
      <c r="D376" s="278"/>
      <c r="E376" s="278"/>
      <c r="F376" s="279"/>
      <c r="G376" s="279"/>
    </row>
    <row r="377" customFormat="false" ht="21.75" hidden="false" customHeight="true" outlineLevel="0" collapsed="false">
      <c r="A377" s="276" t="s">
        <v>172</v>
      </c>
      <c r="B377" s="277" t="n">
        <f aca="false">production!$AD17</f>
        <v>0</v>
      </c>
      <c r="C377" s="276"/>
      <c r="D377" s="278"/>
      <c r="E377" s="276" t="s">
        <v>172</v>
      </c>
      <c r="F377" s="277" t="n">
        <f aca="false">B377</f>
        <v>0</v>
      </c>
      <c r="G377" s="277"/>
    </row>
    <row r="378" customFormat="false" ht="21.75" hidden="false" customHeight="true" outlineLevel="0" collapsed="false">
      <c r="A378" s="276" t="s">
        <v>173</v>
      </c>
      <c r="B378" s="277" t="n">
        <f aca="false">production!$AE17</f>
        <v>0</v>
      </c>
      <c r="C378" s="276"/>
      <c r="D378" s="278"/>
      <c r="E378" s="276" t="s">
        <v>173</v>
      </c>
      <c r="F378" s="277" t="n">
        <f aca="false">B378</f>
        <v>0</v>
      </c>
      <c r="G378" s="277"/>
    </row>
    <row r="379" customFormat="false" ht="21.75" hidden="false" customHeight="true" outlineLevel="0" collapsed="false">
      <c r="A379" s="276" t="s">
        <v>174</v>
      </c>
      <c r="B379" s="277" t="n">
        <f aca="false">production!$AJ17</f>
        <v>0</v>
      </c>
      <c r="C379" s="276"/>
      <c r="D379" s="278"/>
      <c r="E379" s="276" t="s">
        <v>174</v>
      </c>
      <c r="F379" s="277" t="n">
        <f aca="false">B379</f>
        <v>0</v>
      </c>
      <c r="G379" s="277"/>
    </row>
    <row r="380" customFormat="false" ht="21.75" hidden="false" customHeight="true" outlineLevel="0" collapsed="false">
      <c r="A380" s="276" t="s">
        <v>175</v>
      </c>
      <c r="B380" s="277" t="n">
        <f aca="false">production!$AK17</f>
        <v>0</v>
      </c>
      <c r="C380" s="276"/>
      <c r="D380" s="278"/>
      <c r="E380" s="276" t="s">
        <v>175</v>
      </c>
      <c r="F380" s="277" t="n">
        <f aca="false">B380</f>
        <v>0</v>
      </c>
      <c r="G380" s="277"/>
    </row>
    <row r="381" customFormat="false" ht="21.75" hidden="false" customHeight="true" outlineLevel="0" collapsed="false">
      <c r="A381" s="278"/>
      <c r="B381" s="279"/>
      <c r="C381" s="278"/>
      <c r="D381" s="278"/>
      <c r="E381" s="278"/>
      <c r="F381" s="279"/>
      <c r="G381" s="279"/>
    </row>
    <row r="382" customFormat="false" ht="21.75" hidden="false" customHeight="true" outlineLevel="0" collapsed="false">
      <c r="A382" s="278"/>
      <c r="B382" s="279"/>
      <c r="C382" s="278"/>
      <c r="D382" s="278"/>
      <c r="E382" s="278"/>
      <c r="F382" s="279"/>
      <c r="G382" s="279"/>
    </row>
    <row r="383" customFormat="false" ht="21.75" hidden="false" customHeight="true" outlineLevel="0" collapsed="false">
      <c r="A383" s="276" t="s">
        <v>176</v>
      </c>
      <c r="B383" s="277" t="n">
        <f aca="false">production!$AY17</f>
        <v>0</v>
      </c>
      <c r="C383" s="276"/>
      <c r="D383" s="278"/>
      <c r="E383" s="276" t="s">
        <v>176</v>
      </c>
      <c r="F383" s="277" t="n">
        <f aca="false">B383</f>
        <v>0</v>
      </c>
      <c r="G383" s="277"/>
    </row>
    <row r="384" customFormat="false" ht="21.75" hidden="false" customHeight="true" outlineLevel="0" collapsed="false">
      <c r="A384" s="276" t="s">
        <v>177</v>
      </c>
      <c r="B384" s="277" t="n">
        <f aca="false">production!$BA17</f>
        <v>0</v>
      </c>
      <c r="C384" s="276"/>
      <c r="D384" s="278"/>
      <c r="E384" s="276" t="s">
        <v>177</v>
      </c>
      <c r="F384" s="277" t="n">
        <f aca="false">B384</f>
        <v>0</v>
      </c>
      <c r="G384" s="277"/>
    </row>
    <row r="385" customFormat="false" ht="21.75" hidden="false" customHeight="true" outlineLevel="0" collapsed="false">
      <c r="A385" s="278"/>
      <c r="B385" s="279"/>
      <c r="C385" s="278"/>
      <c r="D385" s="278"/>
      <c r="E385" s="278"/>
      <c r="F385" s="279"/>
      <c r="G385" s="279"/>
    </row>
    <row r="386" customFormat="false" ht="21.75" hidden="false" customHeight="true" outlineLevel="0" collapsed="false">
      <c r="A386" s="281" t="s">
        <v>26</v>
      </c>
      <c r="B386" s="282" t="n">
        <f aca="false">production!BJ17</f>
        <v>0</v>
      </c>
      <c r="C386" s="282"/>
      <c r="D386" s="278"/>
      <c r="E386" s="281" t="s">
        <v>26</v>
      </c>
      <c r="F386" s="282" t="n">
        <f aca="false">B386</f>
        <v>0</v>
      </c>
      <c r="G386" s="282" t="n">
        <f aca="false">C386</f>
        <v>0</v>
      </c>
    </row>
    <row r="387" customFormat="false" ht="21.75" hidden="false" customHeight="true" outlineLevel="0" collapsed="false">
      <c r="A387" s="281" t="s">
        <v>178</v>
      </c>
      <c r="B387" s="282" t="e">
        <f aca="false">#REF!</f>
        <v>#REF!</v>
      </c>
      <c r="C387" s="282"/>
      <c r="D387" s="278"/>
      <c r="E387" s="281" t="s">
        <v>178</v>
      </c>
      <c r="F387" s="282" t="e">
        <f aca="false">B387</f>
        <v>#REF!</v>
      </c>
      <c r="G387" s="282" t="n">
        <f aca="false">C387</f>
        <v>0</v>
      </c>
    </row>
    <row r="388" customFormat="false" ht="21.75" hidden="false" customHeight="true" outlineLevel="0" collapsed="false">
      <c r="A388" s="278"/>
      <c r="B388" s="279"/>
      <c r="C388" s="278"/>
      <c r="D388" s="278"/>
      <c r="E388" s="278"/>
      <c r="F388" s="279"/>
      <c r="G388" s="279"/>
    </row>
    <row r="389" customFormat="false" ht="21.75" hidden="false" customHeight="true" outlineLevel="0" collapsed="false">
      <c r="A389" s="280" t="s">
        <v>138</v>
      </c>
      <c r="B389" s="272" t="e">
        <f aca="false">SUM(B362:B388)</f>
        <v>#REF!</v>
      </c>
      <c r="C389" s="280"/>
      <c r="E389" s="280" t="s">
        <v>138</v>
      </c>
      <c r="F389" s="277" t="e">
        <f aca="false">B389</f>
        <v>#REF!</v>
      </c>
      <c r="G389" s="272"/>
    </row>
    <row r="390" customFormat="false" ht="21.75" hidden="false" customHeight="true" outlineLevel="0" collapsed="false">
      <c r="F390" s="279"/>
      <c r="G390" s="292"/>
    </row>
    <row r="391" customFormat="false" ht="24" hidden="false" customHeight="true" outlineLevel="0" collapsed="false">
      <c r="A391" s="266" t="s">
        <v>154</v>
      </c>
      <c r="B391" s="266"/>
      <c r="C391" s="266"/>
      <c r="D391" s="267"/>
      <c r="E391" s="266" t="s">
        <v>154</v>
      </c>
      <c r="F391" s="266"/>
      <c r="G391" s="266"/>
    </row>
    <row r="392" customFormat="false" ht="24" hidden="false" customHeight="true" outlineLevel="0" collapsed="false"/>
    <row r="393" customFormat="false" ht="21.75" hidden="false" customHeight="true" outlineLevel="0" collapsed="false">
      <c r="A393" s="268" t="s">
        <v>155</v>
      </c>
      <c r="B393" s="269" t="n">
        <f aca="false">$B357</f>
        <v>46129</v>
      </c>
      <c r="C393" s="269"/>
      <c r="D393" s="268"/>
      <c r="E393" s="268" t="s">
        <v>155</v>
      </c>
      <c r="F393" s="269" t="n">
        <f aca="false">B393</f>
        <v>46129</v>
      </c>
      <c r="G393" s="269"/>
    </row>
    <row r="394" customFormat="false" ht="21.75" hidden="false" customHeight="true" outlineLevel="0" collapsed="false">
      <c r="A394" s="268" t="s">
        <v>156</v>
      </c>
      <c r="B394" s="288" t="str">
        <f aca="false">production!B18</f>
        <v/>
      </c>
      <c r="C394" s="288"/>
      <c r="D394" s="268"/>
      <c r="E394" s="268" t="s">
        <v>156</v>
      </c>
      <c r="F394" s="288" t="str">
        <f aca="false">B394</f>
        <v/>
      </c>
      <c r="G394" s="288"/>
    </row>
    <row r="396" customFormat="false" ht="21.75" hidden="false" customHeight="true" outlineLevel="0" collapsed="false">
      <c r="A396" s="272" t="s">
        <v>157</v>
      </c>
      <c r="B396" s="272" t="s">
        <v>158</v>
      </c>
      <c r="C396" s="272"/>
      <c r="E396" s="272" t="s">
        <v>157</v>
      </c>
      <c r="F396" s="272" t="s">
        <v>158</v>
      </c>
      <c r="G396" s="272"/>
    </row>
    <row r="397" customFormat="false" ht="21.75" hidden="false" customHeight="true" outlineLevel="0" collapsed="false">
      <c r="A397" s="272"/>
      <c r="B397" s="274" t="s">
        <v>159</v>
      </c>
      <c r="C397" s="274" t="s">
        <v>160</v>
      </c>
      <c r="E397" s="272"/>
      <c r="F397" s="274" t="s">
        <v>159</v>
      </c>
      <c r="G397" s="274" t="s">
        <v>160</v>
      </c>
    </row>
    <row r="398" customFormat="false" ht="21.75" hidden="false" customHeight="true" outlineLevel="0" collapsed="false">
      <c r="A398" s="276" t="s">
        <v>161</v>
      </c>
      <c r="B398" s="277" t="n">
        <f aca="false">production!$D18</f>
        <v>0</v>
      </c>
      <c r="C398" s="276"/>
      <c r="D398" s="278"/>
      <c r="E398" s="276" t="s">
        <v>161</v>
      </c>
      <c r="F398" s="277" t="n">
        <f aca="false">B398</f>
        <v>0</v>
      </c>
      <c r="G398" s="277"/>
    </row>
    <row r="399" customFormat="false" ht="21.75" hidden="false" customHeight="true" outlineLevel="0" collapsed="false">
      <c r="A399" s="276" t="s">
        <v>162</v>
      </c>
      <c r="B399" s="277" t="n">
        <f aca="false">production!$E18</f>
        <v>0</v>
      </c>
      <c r="C399" s="276"/>
      <c r="D399" s="278"/>
      <c r="E399" s="276" t="s">
        <v>162</v>
      </c>
      <c r="F399" s="277" t="n">
        <f aca="false">B399</f>
        <v>0</v>
      </c>
      <c r="G399" s="277"/>
    </row>
    <row r="400" customFormat="false" ht="21.75" hidden="false" customHeight="true" outlineLevel="0" collapsed="false">
      <c r="A400" s="278"/>
      <c r="B400" s="279"/>
      <c r="C400" s="278"/>
      <c r="D400" s="278"/>
      <c r="E400" s="278"/>
      <c r="F400" s="279"/>
      <c r="G400" s="279"/>
    </row>
    <row r="401" customFormat="false" ht="21.75" hidden="false" customHeight="true" outlineLevel="0" collapsed="false">
      <c r="A401" s="276" t="s">
        <v>163</v>
      </c>
      <c r="B401" s="277" t="n">
        <f aca="false">production!$I18</f>
        <v>0</v>
      </c>
      <c r="C401" s="276"/>
      <c r="D401" s="278"/>
      <c r="E401" s="276" t="s">
        <v>163</v>
      </c>
      <c r="F401" s="277" t="n">
        <f aca="false">B401</f>
        <v>0</v>
      </c>
      <c r="G401" s="277"/>
    </row>
    <row r="402" customFormat="false" ht="21.75" hidden="false" customHeight="true" outlineLevel="0" collapsed="false">
      <c r="A402" s="276" t="s">
        <v>164</v>
      </c>
      <c r="B402" s="277" t="n">
        <f aca="false">production!$L18</f>
        <v>0</v>
      </c>
      <c r="C402" s="276"/>
      <c r="D402" s="278"/>
      <c r="E402" s="276" t="s">
        <v>164</v>
      </c>
      <c r="F402" s="277" t="n">
        <f aca="false">B402</f>
        <v>0</v>
      </c>
      <c r="G402" s="277"/>
    </row>
    <row r="403" customFormat="false" ht="21.75" hidden="false" customHeight="true" outlineLevel="0" collapsed="false">
      <c r="A403" s="276" t="s">
        <v>165</v>
      </c>
      <c r="B403" s="277" t="n">
        <f aca="false">production!$M18</f>
        <v>0</v>
      </c>
      <c r="C403" s="276"/>
      <c r="D403" s="278"/>
      <c r="E403" s="276" t="s">
        <v>165</v>
      </c>
      <c r="F403" s="277" t="n">
        <f aca="false">B403</f>
        <v>0</v>
      </c>
      <c r="G403" s="277"/>
    </row>
    <row r="404" customFormat="false" ht="21.75" hidden="false" customHeight="true" outlineLevel="0" collapsed="false">
      <c r="A404" s="276" t="s">
        <v>166</v>
      </c>
      <c r="B404" s="277" t="n">
        <f aca="false">production!$O18</f>
        <v>0</v>
      </c>
      <c r="C404" s="276"/>
      <c r="D404" s="278"/>
      <c r="E404" s="276" t="s">
        <v>166</v>
      </c>
      <c r="F404" s="277" t="n">
        <f aca="false">B404</f>
        <v>0</v>
      </c>
      <c r="G404" s="277"/>
    </row>
    <row r="405" customFormat="false" ht="21.75" hidden="false" customHeight="true" outlineLevel="0" collapsed="false">
      <c r="A405" s="276" t="s">
        <v>167</v>
      </c>
      <c r="B405" s="277" t="n">
        <f aca="false">production!$R18</f>
        <v>0</v>
      </c>
      <c r="C405" s="276"/>
      <c r="D405" s="278"/>
      <c r="E405" s="276" t="s">
        <v>167</v>
      </c>
      <c r="F405" s="277" t="n">
        <f aca="false">B405</f>
        <v>0</v>
      </c>
      <c r="G405" s="277"/>
    </row>
    <row r="406" customFormat="false" ht="21.75" hidden="false" customHeight="true" outlineLevel="0" collapsed="false">
      <c r="A406" s="276" t="s">
        <v>168</v>
      </c>
      <c r="B406" s="277" t="n">
        <f aca="false">production!$S18</f>
        <v>0</v>
      </c>
      <c r="C406" s="276"/>
      <c r="D406" s="278"/>
      <c r="E406" s="276" t="s">
        <v>168</v>
      </c>
      <c r="F406" s="277" t="n">
        <f aca="false">B406</f>
        <v>0</v>
      </c>
      <c r="G406" s="277"/>
    </row>
    <row r="407" customFormat="false" ht="21.75" hidden="false" customHeight="true" outlineLevel="0" collapsed="false">
      <c r="A407" s="276" t="s">
        <v>169</v>
      </c>
      <c r="B407" s="277" t="n">
        <f aca="false">production!$T18</f>
        <v>0</v>
      </c>
      <c r="C407" s="276"/>
      <c r="D407" s="278"/>
      <c r="E407" s="276" t="s">
        <v>169</v>
      </c>
      <c r="F407" s="277" t="n">
        <f aca="false">B407</f>
        <v>0</v>
      </c>
      <c r="G407" s="277"/>
    </row>
    <row r="408" customFormat="false" ht="21.75" hidden="false" customHeight="true" outlineLevel="0" collapsed="false">
      <c r="A408" s="276" t="s">
        <v>170</v>
      </c>
      <c r="B408" s="277" t="n">
        <f aca="false">production!$V18</f>
        <v>0</v>
      </c>
      <c r="C408" s="276"/>
      <c r="D408" s="278"/>
      <c r="E408" s="276" t="s">
        <v>170</v>
      </c>
      <c r="F408" s="277" t="n">
        <f aca="false">B408</f>
        <v>0</v>
      </c>
      <c r="G408" s="277"/>
    </row>
    <row r="409" customFormat="false" ht="21.75" hidden="false" customHeight="true" outlineLevel="0" collapsed="false">
      <c r="A409" s="276" t="s">
        <v>171</v>
      </c>
      <c r="B409" s="277" t="n">
        <f aca="false">production!$W18</f>
        <v>0</v>
      </c>
      <c r="C409" s="276"/>
      <c r="D409" s="278"/>
      <c r="E409" s="276" t="s">
        <v>171</v>
      </c>
      <c r="F409" s="277" t="n">
        <f aca="false">B409</f>
        <v>0</v>
      </c>
      <c r="G409" s="277"/>
    </row>
    <row r="410" customFormat="false" ht="21.75" hidden="false" customHeight="true" outlineLevel="0" collapsed="false">
      <c r="A410" s="278"/>
      <c r="B410" s="279"/>
      <c r="C410" s="278"/>
      <c r="D410" s="278"/>
      <c r="E410" s="278"/>
      <c r="F410" s="279"/>
      <c r="G410" s="279"/>
    </row>
    <row r="411" customFormat="false" ht="21.75" hidden="false" customHeight="true" outlineLevel="0" collapsed="false">
      <c r="A411" s="278"/>
      <c r="B411" s="279"/>
      <c r="C411" s="278"/>
      <c r="D411" s="278"/>
      <c r="E411" s="278"/>
      <c r="F411" s="279"/>
      <c r="G411" s="279"/>
    </row>
    <row r="412" customFormat="false" ht="21.75" hidden="false" customHeight="true" outlineLevel="0" collapsed="false">
      <c r="A412" s="278"/>
      <c r="B412" s="279"/>
      <c r="C412" s="278"/>
      <c r="D412" s="278"/>
      <c r="E412" s="278"/>
      <c r="F412" s="279"/>
      <c r="G412" s="279"/>
    </row>
    <row r="413" customFormat="false" ht="21.75" hidden="false" customHeight="true" outlineLevel="0" collapsed="false">
      <c r="A413" s="276" t="s">
        <v>172</v>
      </c>
      <c r="B413" s="277" t="n">
        <f aca="false">production!$AD18</f>
        <v>0</v>
      </c>
      <c r="C413" s="276"/>
      <c r="D413" s="278"/>
      <c r="E413" s="276" t="s">
        <v>172</v>
      </c>
      <c r="F413" s="277" t="n">
        <f aca="false">B413</f>
        <v>0</v>
      </c>
      <c r="G413" s="277"/>
    </row>
    <row r="414" customFormat="false" ht="21.75" hidden="false" customHeight="true" outlineLevel="0" collapsed="false">
      <c r="A414" s="276" t="s">
        <v>173</v>
      </c>
      <c r="B414" s="277" t="n">
        <f aca="false">production!$AE18</f>
        <v>0</v>
      </c>
      <c r="C414" s="276"/>
      <c r="D414" s="278"/>
      <c r="E414" s="276" t="s">
        <v>173</v>
      </c>
      <c r="F414" s="277" t="n">
        <f aca="false">B414</f>
        <v>0</v>
      </c>
      <c r="G414" s="277"/>
    </row>
    <row r="415" customFormat="false" ht="21.75" hidden="false" customHeight="true" outlineLevel="0" collapsed="false">
      <c r="A415" s="276" t="s">
        <v>174</v>
      </c>
      <c r="B415" s="277" t="n">
        <f aca="false">production!$AJ18</f>
        <v>0</v>
      </c>
      <c r="C415" s="276"/>
      <c r="D415" s="278"/>
      <c r="E415" s="276" t="s">
        <v>174</v>
      </c>
      <c r="F415" s="277" t="n">
        <f aca="false">B415</f>
        <v>0</v>
      </c>
      <c r="G415" s="277"/>
    </row>
    <row r="416" customFormat="false" ht="21.75" hidden="false" customHeight="true" outlineLevel="0" collapsed="false">
      <c r="A416" s="276" t="s">
        <v>175</v>
      </c>
      <c r="B416" s="277" t="n">
        <f aca="false">production!$AK18</f>
        <v>0</v>
      </c>
      <c r="C416" s="276"/>
      <c r="D416" s="278"/>
      <c r="E416" s="276" t="s">
        <v>175</v>
      </c>
      <c r="F416" s="277" t="n">
        <f aca="false">B416</f>
        <v>0</v>
      </c>
      <c r="G416" s="277"/>
    </row>
    <row r="417" customFormat="false" ht="21.75" hidden="false" customHeight="true" outlineLevel="0" collapsed="false">
      <c r="A417" s="278"/>
      <c r="B417" s="279"/>
      <c r="C417" s="278"/>
      <c r="D417" s="278"/>
      <c r="E417" s="278"/>
      <c r="F417" s="279"/>
      <c r="G417" s="279"/>
    </row>
    <row r="418" customFormat="false" ht="21.75" hidden="false" customHeight="true" outlineLevel="0" collapsed="false">
      <c r="A418" s="278"/>
      <c r="B418" s="279"/>
      <c r="C418" s="278"/>
      <c r="D418" s="278"/>
      <c r="E418" s="278"/>
      <c r="F418" s="279"/>
      <c r="G418" s="279"/>
    </row>
    <row r="419" customFormat="false" ht="21.75" hidden="false" customHeight="true" outlineLevel="0" collapsed="false">
      <c r="A419" s="276" t="s">
        <v>176</v>
      </c>
      <c r="B419" s="277" t="n">
        <f aca="false">production!$AY18</f>
        <v>0</v>
      </c>
      <c r="C419" s="276"/>
      <c r="D419" s="278"/>
      <c r="E419" s="276" t="s">
        <v>176</v>
      </c>
      <c r="F419" s="277" t="n">
        <f aca="false">B419</f>
        <v>0</v>
      </c>
      <c r="G419" s="277"/>
    </row>
    <row r="420" customFormat="false" ht="21.75" hidden="false" customHeight="true" outlineLevel="0" collapsed="false">
      <c r="A420" s="276" t="s">
        <v>177</v>
      </c>
      <c r="B420" s="277" t="n">
        <f aca="false">production!$BA18</f>
        <v>0</v>
      </c>
      <c r="C420" s="276"/>
      <c r="D420" s="278"/>
      <c r="E420" s="276" t="s">
        <v>177</v>
      </c>
      <c r="F420" s="277" t="n">
        <f aca="false">B420</f>
        <v>0</v>
      </c>
      <c r="G420" s="277"/>
    </row>
    <row r="421" customFormat="false" ht="21.75" hidden="false" customHeight="true" outlineLevel="0" collapsed="false">
      <c r="A421" s="278"/>
      <c r="B421" s="279"/>
      <c r="C421" s="278"/>
      <c r="D421" s="278"/>
      <c r="E421" s="278"/>
      <c r="F421" s="279"/>
      <c r="G421" s="279"/>
    </row>
    <row r="422" customFormat="false" ht="21.75" hidden="false" customHeight="true" outlineLevel="0" collapsed="false">
      <c r="A422" s="281" t="s">
        <v>26</v>
      </c>
      <c r="B422" s="282" t="n">
        <f aca="false">production!BJ18</f>
        <v>0</v>
      </c>
      <c r="C422" s="282"/>
      <c r="D422" s="278"/>
      <c r="E422" s="281" t="s">
        <v>26</v>
      </c>
      <c r="F422" s="282" t="n">
        <f aca="false">B422</f>
        <v>0</v>
      </c>
      <c r="G422" s="282" t="n">
        <f aca="false">C422</f>
        <v>0</v>
      </c>
    </row>
    <row r="423" customFormat="false" ht="21.75" hidden="false" customHeight="true" outlineLevel="0" collapsed="false">
      <c r="A423" s="281" t="s">
        <v>178</v>
      </c>
      <c r="B423" s="282" t="e">
        <f aca="false">#REF!</f>
        <v>#REF!</v>
      </c>
      <c r="C423" s="282"/>
      <c r="D423" s="278"/>
      <c r="E423" s="281" t="s">
        <v>178</v>
      </c>
      <c r="F423" s="282" t="e">
        <f aca="false">B423</f>
        <v>#REF!</v>
      </c>
      <c r="G423" s="282" t="n">
        <f aca="false">C423</f>
        <v>0</v>
      </c>
    </row>
    <row r="424" customFormat="false" ht="21.75" hidden="false" customHeight="true" outlineLevel="0" collapsed="false">
      <c r="A424" s="278"/>
      <c r="B424" s="279"/>
      <c r="C424" s="278"/>
      <c r="D424" s="278"/>
      <c r="E424" s="278"/>
      <c r="F424" s="279"/>
      <c r="G424" s="279"/>
    </row>
    <row r="425" customFormat="false" ht="21.75" hidden="false" customHeight="true" outlineLevel="0" collapsed="false">
      <c r="A425" s="280" t="s">
        <v>138</v>
      </c>
      <c r="B425" s="272" t="e">
        <f aca="false">SUM(B398:B424)</f>
        <v>#REF!</v>
      </c>
      <c r="C425" s="280"/>
      <c r="E425" s="280" t="s">
        <v>138</v>
      </c>
      <c r="F425" s="277" t="e">
        <f aca="false">B425</f>
        <v>#REF!</v>
      </c>
      <c r="G425" s="272"/>
    </row>
    <row r="426" customFormat="false" ht="21.75" hidden="false" customHeight="true" outlineLevel="0" collapsed="false">
      <c r="F426" s="279"/>
    </row>
    <row r="427" customFormat="false" ht="24" hidden="false" customHeight="true" outlineLevel="0" collapsed="false">
      <c r="A427" s="266" t="s">
        <v>154</v>
      </c>
      <c r="B427" s="266"/>
      <c r="C427" s="266"/>
      <c r="D427" s="267"/>
      <c r="E427" s="266" t="s">
        <v>154</v>
      </c>
      <c r="F427" s="266"/>
      <c r="G427" s="266"/>
    </row>
    <row r="428" customFormat="false" ht="24" hidden="false" customHeight="true" outlineLevel="0" collapsed="false">
      <c r="A428" s="268"/>
      <c r="B428" s="275"/>
      <c r="C428" s="268"/>
      <c r="D428" s="268"/>
      <c r="E428" s="268"/>
      <c r="F428" s="275"/>
      <c r="G428" s="275"/>
    </row>
    <row r="429" customFormat="false" ht="21.75" hidden="false" customHeight="true" outlineLevel="0" collapsed="false">
      <c r="A429" s="268" t="s">
        <v>155</v>
      </c>
      <c r="B429" s="269" t="n">
        <f aca="false">$B393</f>
        <v>46129</v>
      </c>
      <c r="C429" s="269"/>
      <c r="D429" s="268"/>
      <c r="E429" s="268" t="s">
        <v>155</v>
      </c>
      <c r="F429" s="269" t="n">
        <f aca="false">B429</f>
        <v>46129</v>
      </c>
      <c r="G429" s="269"/>
    </row>
    <row r="430" customFormat="false" ht="21.75" hidden="false" customHeight="true" outlineLevel="0" collapsed="false">
      <c r="A430" s="268" t="s">
        <v>156</v>
      </c>
      <c r="B430" s="288" t="str">
        <f aca="false">production!B19</f>
        <v/>
      </c>
      <c r="C430" s="288"/>
      <c r="D430" s="268"/>
      <c r="E430" s="268" t="s">
        <v>156</v>
      </c>
      <c r="F430" s="288" t="str">
        <f aca="false">B430</f>
        <v/>
      </c>
      <c r="G430" s="288"/>
    </row>
    <row r="432" customFormat="false" ht="21.75" hidden="false" customHeight="true" outlineLevel="0" collapsed="false">
      <c r="A432" s="272" t="s">
        <v>157</v>
      </c>
      <c r="B432" s="272" t="s">
        <v>158</v>
      </c>
      <c r="C432" s="272"/>
      <c r="E432" s="272" t="s">
        <v>157</v>
      </c>
      <c r="F432" s="272" t="s">
        <v>158</v>
      </c>
      <c r="G432" s="272"/>
    </row>
    <row r="433" customFormat="false" ht="21.75" hidden="false" customHeight="true" outlineLevel="0" collapsed="false">
      <c r="A433" s="272"/>
      <c r="B433" s="274" t="s">
        <v>159</v>
      </c>
      <c r="C433" s="274" t="s">
        <v>160</v>
      </c>
      <c r="E433" s="272"/>
      <c r="F433" s="274" t="s">
        <v>159</v>
      </c>
      <c r="G433" s="274" t="s">
        <v>160</v>
      </c>
    </row>
    <row r="434" customFormat="false" ht="21.75" hidden="false" customHeight="true" outlineLevel="0" collapsed="false">
      <c r="A434" s="276" t="s">
        <v>161</v>
      </c>
      <c r="B434" s="277" t="n">
        <f aca="false">production!$D19</f>
        <v>0</v>
      </c>
      <c r="C434" s="276"/>
      <c r="D434" s="278"/>
      <c r="E434" s="276" t="s">
        <v>161</v>
      </c>
      <c r="F434" s="277" t="n">
        <f aca="false">B434</f>
        <v>0</v>
      </c>
      <c r="G434" s="277"/>
    </row>
    <row r="435" customFormat="false" ht="21.75" hidden="false" customHeight="true" outlineLevel="0" collapsed="false">
      <c r="A435" s="276" t="s">
        <v>162</v>
      </c>
      <c r="B435" s="277" t="n">
        <f aca="false">production!$E19</f>
        <v>0</v>
      </c>
      <c r="C435" s="276"/>
      <c r="D435" s="278"/>
      <c r="E435" s="276" t="s">
        <v>162</v>
      </c>
      <c r="F435" s="277" t="n">
        <f aca="false">B435</f>
        <v>0</v>
      </c>
      <c r="G435" s="277"/>
    </row>
    <row r="436" customFormat="false" ht="21.75" hidden="false" customHeight="true" outlineLevel="0" collapsed="false">
      <c r="A436" s="278"/>
      <c r="B436" s="279"/>
      <c r="C436" s="278"/>
      <c r="D436" s="278"/>
      <c r="E436" s="278"/>
      <c r="F436" s="279"/>
      <c r="G436" s="279"/>
    </row>
    <row r="437" customFormat="false" ht="21.75" hidden="false" customHeight="true" outlineLevel="0" collapsed="false">
      <c r="A437" s="276" t="s">
        <v>163</v>
      </c>
      <c r="B437" s="277" t="n">
        <f aca="false">production!$I19</f>
        <v>0</v>
      </c>
      <c r="C437" s="276"/>
      <c r="D437" s="278"/>
      <c r="E437" s="276" t="s">
        <v>163</v>
      </c>
      <c r="F437" s="277" t="n">
        <f aca="false">B437</f>
        <v>0</v>
      </c>
      <c r="G437" s="277"/>
    </row>
    <row r="438" customFormat="false" ht="21.75" hidden="false" customHeight="true" outlineLevel="0" collapsed="false">
      <c r="A438" s="276" t="s">
        <v>164</v>
      </c>
      <c r="B438" s="277" t="n">
        <f aca="false">production!$L19</f>
        <v>0</v>
      </c>
      <c r="C438" s="276"/>
      <c r="D438" s="278"/>
      <c r="E438" s="276" t="s">
        <v>164</v>
      </c>
      <c r="F438" s="277" t="n">
        <f aca="false">B438</f>
        <v>0</v>
      </c>
      <c r="G438" s="277"/>
    </row>
    <row r="439" customFormat="false" ht="21.75" hidden="false" customHeight="true" outlineLevel="0" collapsed="false">
      <c r="A439" s="276" t="s">
        <v>165</v>
      </c>
      <c r="B439" s="277" t="n">
        <f aca="false">production!$M19</f>
        <v>0</v>
      </c>
      <c r="C439" s="276"/>
      <c r="D439" s="278"/>
      <c r="E439" s="276" t="s">
        <v>165</v>
      </c>
      <c r="F439" s="277" t="n">
        <f aca="false">B439</f>
        <v>0</v>
      </c>
      <c r="G439" s="277"/>
    </row>
    <row r="440" customFormat="false" ht="21.75" hidden="false" customHeight="true" outlineLevel="0" collapsed="false">
      <c r="A440" s="276" t="s">
        <v>166</v>
      </c>
      <c r="B440" s="277" t="n">
        <f aca="false">production!$O19</f>
        <v>0</v>
      </c>
      <c r="C440" s="276"/>
      <c r="D440" s="278"/>
      <c r="E440" s="276" t="s">
        <v>166</v>
      </c>
      <c r="F440" s="277" t="n">
        <f aca="false">B440</f>
        <v>0</v>
      </c>
      <c r="G440" s="277"/>
    </row>
    <row r="441" customFormat="false" ht="21.75" hidden="false" customHeight="true" outlineLevel="0" collapsed="false">
      <c r="A441" s="276" t="s">
        <v>167</v>
      </c>
      <c r="B441" s="277" t="n">
        <f aca="false">production!$R19</f>
        <v>0</v>
      </c>
      <c r="C441" s="276"/>
      <c r="D441" s="278"/>
      <c r="E441" s="276" t="s">
        <v>167</v>
      </c>
      <c r="F441" s="277" t="n">
        <f aca="false">B441</f>
        <v>0</v>
      </c>
      <c r="G441" s="277"/>
    </row>
    <row r="442" customFormat="false" ht="21.75" hidden="false" customHeight="true" outlineLevel="0" collapsed="false">
      <c r="A442" s="276" t="s">
        <v>168</v>
      </c>
      <c r="B442" s="277" t="n">
        <f aca="false">production!$S19</f>
        <v>0</v>
      </c>
      <c r="C442" s="276"/>
      <c r="D442" s="278"/>
      <c r="E442" s="276" t="s">
        <v>168</v>
      </c>
      <c r="F442" s="277" t="n">
        <f aca="false">B442</f>
        <v>0</v>
      </c>
      <c r="G442" s="277"/>
    </row>
    <row r="443" customFormat="false" ht="21.75" hidden="false" customHeight="true" outlineLevel="0" collapsed="false">
      <c r="A443" s="276" t="s">
        <v>169</v>
      </c>
      <c r="B443" s="277" t="n">
        <f aca="false">production!$T19</f>
        <v>0</v>
      </c>
      <c r="C443" s="276"/>
      <c r="D443" s="278"/>
      <c r="E443" s="276" t="s">
        <v>169</v>
      </c>
      <c r="F443" s="277" t="n">
        <f aca="false">B443</f>
        <v>0</v>
      </c>
      <c r="G443" s="277"/>
    </row>
    <row r="444" customFormat="false" ht="21.75" hidden="false" customHeight="true" outlineLevel="0" collapsed="false">
      <c r="A444" s="276" t="s">
        <v>170</v>
      </c>
      <c r="B444" s="277" t="n">
        <f aca="false">production!$V19</f>
        <v>0</v>
      </c>
      <c r="C444" s="276"/>
      <c r="D444" s="278"/>
      <c r="E444" s="276" t="s">
        <v>170</v>
      </c>
      <c r="F444" s="277" t="n">
        <f aca="false">B444</f>
        <v>0</v>
      </c>
      <c r="G444" s="277"/>
    </row>
    <row r="445" customFormat="false" ht="21.75" hidden="false" customHeight="true" outlineLevel="0" collapsed="false">
      <c r="A445" s="276" t="s">
        <v>171</v>
      </c>
      <c r="B445" s="277" t="n">
        <f aca="false">production!$W19</f>
        <v>0</v>
      </c>
      <c r="C445" s="276"/>
      <c r="D445" s="278"/>
      <c r="E445" s="276" t="s">
        <v>171</v>
      </c>
      <c r="F445" s="277" t="n">
        <f aca="false">B445</f>
        <v>0</v>
      </c>
      <c r="G445" s="277"/>
    </row>
    <row r="446" customFormat="false" ht="21.75" hidden="false" customHeight="true" outlineLevel="0" collapsed="false">
      <c r="A446" s="278"/>
      <c r="B446" s="279"/>
      <c r="C446" s="278"/>
      <c r="D446" s="278"/>
      <c r="E446" s="278"/>
      <c r="F446" s="279"/>
      <c r="G446" s="279"/>
    </row>
    <row r="447" customFormat="false" ht="21.75" hidden="false" customHeight="true" outlineLevel="0" collapsed="false">
      <c r="A447" s="278"/>
      <c r="B447" s="279"/>
      <c r="C447" s="278"/>
      <c r="D447" s="278"/>
      <c r="E447" s="278"/>
      <c r="F447" s="279"/>
      <c r="G447" s="279"/>
    </row>
    <row r="448" customFormat="false" ht="21.75" hidden="false" customHeight="true" outlineLevel="0" collapsed="false">
      <c r="A448" s="278"/>
      <c r="B448" s="279"/>
      <c r="C448" s="278"/>
      <c r="D448" s="278"/>
      <c r="E448" s="278"/>
      <c r="F448" s="279"/>
      <c r="G448" s="279"/>
    </row>
    <row r="449" customFormat="false" ht="21.75" hidden="false" customHeight="true" outlineLevel="0" collapsed="false">
      <c r="A449" s="276" t="s">
        <v>172</v>
      </c>
      <c r="B449" s="277" t="n">
        <f aca="false">production!$AD19</f>
        <v>0</v>
      </c>
      <c r="C449" s="276"/>
      <c r="D449" s="278"/>
      <c r="E449" s="276" t="s">
        <v>172</v>
      </c>
      <c r="F449" s="277" t="n">
        <f aca="false">B449</f>
        <v>0</v>
      </c>
      <c r="G449" s="277"/>
    </row>
    <row r="450" customFormat="false" ht="21.75" hidden="false" customHeight="true" outlineLevel="0" collapsed="false">
      <c r="A450" s="276" t="s">
        <v>173</v>
      </c>
      <c r="B450" s="277" t="n">
        <f aca="false">production!$AE19</f>
        <v>0</v>
      </c>
      <c r="C450" s="276"/>
      <c r="D450" s="278"/>
      <c r="E450" s="276" t="s">
        <v>173</v>
      </c>
      <c r="F450" s="277" t="n">
        <f aca="false">B450</f>
        <v>0</v>
      </c>
      <c r="G450" s="277"/>
    </row>
    <row r="451" customFormat="false" ht="21.75" hidden="false" customHeight="true" outlineLevel="0" collapsed="false">
      <c r="A451" s="276" t="s">
        <v>174</v>
      </c>
      <c r="B451" s="277" t="n">
        <f aca="false">production!$AJ19</f>
        <v>0</v>
      </c>
      <c r="C451" s="276"/>
      <c r="D451" s="278"/>
      <c r="E451" s="276" t="s">
        <v>174</v>
      </c>
      <c r="F451" s="277" t="n">
        <f aca="false">B451</f>
        <v>0</v>
      </c>
      <c r="G451" s="277"/>
    </row>
    <row r="452" customFormat="false" ht="21.75" hidden="false" customHeight="true" outlineLevel="0" collapsed="false">
      <c r="A452" s="276" t="s">
        <v>175</v>
      </c>
      <c r="B452" s="277" t="n">
        <f aca="false">production!$AK19</f>
        <v>0</v>
      </c>
      <c r="C452" s="276"/>
      <c r="D452" s="278"/>
      <c r="E452" s="276" t="s">
        <v>175</v>
      </c>
      <c r="F452" s="277" t="n">
        <f aca="false">B452</f>
        <v>0</v>
      </c>
      <c r="G452" s="277"/>
    </row>
    <row r="453" customFormat="false" ht="21.75" hidden="false" customHeight="true" outlineLevel="0" collapsed="false">
      <c r="A453" s="278"/>
      <c r="B453" s="279"/>
      <c r="C453" s="278"/>
      <c r="D453" s="278"/>
      <c r="E453" s="278"/>
      <c r="F453" s="279"/>
      <c r="G453" s="279"/>
    </row>
    <row r="454" customFormat="false" ht="21.75" hidden="false" customHeight="true" outlineLevel="0" collapsed="false">
      <c r="A454" s="278"/>
      <c r="B454" s="279"/>
      <c r="C454" s="278"/>
      <c r="D454" s="278"/>
      <c r="E454" s="278"/>
      <c r="F454" s="279"/>
      <c r="G454" s="279"/>
    </row>
    <row r="455" customFormat="false" ht="21.75" hidden="false" customHeight="true" outlineLevel="0" collapsed="false">
      <c r="A455" s="276" t="s">
        <v>176</v>
      </c>
      <c r="B455" s="277" t="n">
        <f aca="false">production!$AY19</f>
        <v>0</v>
      </c>
      <c r="C455" s="276"/>
      <c r="D455" s="278"/>
      <c r="E455" s="276" t="s">
        <v>176</v>
      </c>
      <c r="F455" s="277" t="n">
        <f aca="false">B455</f>
        <v>0</v>
      </c>
      <c r="G455" s="277"/>
    </row>
    <row r="456" customFormat="false" ht="21.75" hidden="false" customHeight="true" outlineLevel="0" collapsed="false">
      <c r="A456" s="276" t="s">
        <v>177</v>
      </c>
      <c r="B456" s="277" t="n">
        <f aca="false">production!$BA19</f>
        <v>0</v>
      </c>
      <c r="C456" s="276"/>
      <c r="D456" s="278"/>
      <c r="E456" s="276" t="s">
        <v>177</v>
      </c>
      <c r="F456" s="277" t="n">
        <f aca="false">B456</f>
        <v>0</v>
      </c>
      <c r="G456" s="277"/>
    </row>
    <row r="457" customFormat="false" ht="21.75" hidden="false" customHeight="true" outlineLevel="0" collapsed="false">
      <c r="A457" s="278"/>
      <c r="B457" s="279"/>
      <c r="C457" s="278"/>
      <c r="D457" s="278"/>
      <c r="E457" s="278"/>
      <c r="F457" s="279"/>
      <c r="G457" s="279"/>
    </row>
    <row r="458" customFormat="false" ht="21.75" hidden="false" customHeight="true" outlineLevel="0" collapsed="false">
      <c r="A458" s="281" t="s">
        <v>26</v>
      </c>
      <c r="B458" s="282" t="n">
        <f aca="false">production!BJ19</f>
        <v>0</v>
      </c>
      <c r="C458" s="282"/>
      <c r="D458" s="278"/>
      <c r="E458" s="281" t="s">
        <v>26</v>
      </c>
      <c r="F458" s="282" t="n">
        <f aca="false">B458</f>
        <v>0</v>
      </c>
      <c r="G458" s="282" t="n">
        <f aca="false">C458</f>
        <v>0</v>
      </c>
    </row>
    <row r="459" customFormat="false" ht="21.75" hidden="false" customHeight="true" outlineLevel="0" collapsed="false">
      <c r="A459" s="281" t="s">
        <v>178</v>
      </c>
      <c r="B459" s="282" t="e">
        <f aca="false">#REF!</f>
        <v>#REF!</v>
      </c>
      <c r="C459" s="282"/>
      <c r="D459" s="278"/>
      <c r="E459" s="281" t="s">
        <v>178</v>
      </c>
      <c r="F459" s="282" t="e">
        <f aca="false">B459</f>
        <v>#REF!</v>
      </c>
      <c r="G459" s="282" t="n">
        <f aca="false">C459</f>
        <v>0</v>
      </c>
    </row>
    <row r="460" customFormat="false" ht="21.75" hidden="false" customHeight="true" outlineLevel="0" collapsed="false">
      <c r="A460" s="278"/>
      <c r="B460" s="279"/>
      <c r="C460" s="278"/>
      <c r="D460" s="278"/>
      <c r="E460" s="278"/>
      <c r="F460" s="279"/>
      <c r="G460" s="279"/>
    </row>
    <row r="461" customFormat="false" ht="21.75" hidden="false" customHeight="true" outlineLevel="0" collapsed="false">
      <c r="A461" s="280" t="s">
        <v>138</v>
      </c>
      <c r="B461" s="272" t="e">
        <f aca="false">SUM(B434:B460)</f>
        <v>#REF!</v>
      </c>
      <c r="C461" s="280"/>
      <c r="E461" s="280" t="s">
        <v>138</v>
      </c>
      <c r="F461" s="277" t="e">
        <f aca="false">SUM(F434:F460)</f>
        <v>#REF!</v>
      </c>
      <c r="G461" s="272"/>
    </row>
    <row r="462" customFormat="false" ht="21.75" hidden="false" customHeight="true" outlineLevel="0" collapsed="false">
      <c r="F462" s="279"/>
    </row>
    <row r="463" customFormat="false" ht="24" hidden="false" customHeight="true" outlineLevel="0" collapsed="false">
      <c r="A463" s="266" t="s">
        <v>154</v>
      </c>
      <c r="B463" s="266"/>
      <c r="C463" s="266"/>
      <c r="D463" s="267"/>
      <c r="E463" s="266" t="s">
        <v>154</v>
      </c>
      <c r="F463" s="266"/>
      <c r="G463" s="266"/>
    </row>
    <row r="464" customFormat="false" ht="24" hidden="false" customHeight="true" outlineLevel="0" collapsed="false">
      <c r="A464" s="268"/>
      <c r="B464" s="275"/>
      <c r="C464" s="268"/>
      <c r="D464" s="268"/>
      <c r="E464" s="268"/>
      <c r="F464" s="275"/>
      <c r="G464" s="275"/>
    </row>
    <row r="465" customFormat="false" ht="21.75" hidden="false" customHeight="true" outlineLevel="0" collapsed="false">
      <c r="A465" s="268" t="s">
        <v>155</v>
      </c>
      <c r="B465" s="269" t="n">
        <f aca="false">$B429</f>
        <v>46129</v>
      </c>
      <c r="C465" s="269"/>
      <c r="D465" s="268"/>
      <c r="E465" s="268" t="s">
        <v>155</v>
      </c>
      <c r="F465" s="269" t="n">
        <f aca="false">B465</f>
        <v>46129</v>
      </c>
      <c r="G465" s="269"/>
    </row>
    <row r="466" customFormat="false" ht="21.75" hidden="false" customHeight="true" outlineLevel="0" collapsed="false">
      <c r="A466" s="268" t="s">
        <v>156</v>
      </c>
      <c r="B466" s="286" t="str">
        <f aca="false">production!B20</f>
        <v/>
      </c>
      <c r="C466" s="286"/>
      <c r="D466" s="268"/>
      <c r="E466" s="268" t="s">
        <v>156</v>
      </c>
      <c r="F466" s="288" t="str">
        <f aca="false">B466</f>
        <v/>
      </c>
      <c r="G466" s="288"/>
    </row>
    <row r="468" customFormat="false" ht="21.75" hidden="false" customHeight="true" outlineLevel="0" collapsed="false">
      <c r="A468" s="272" t="s">
        <v>157</v>
      </c>
      <c r="B468" s="272" t="s">
        <v>158</v>
      </c>
      <c r="C468" s="272"/>
      <c r="E468" s="272" t="s">
        <v>157</v>
      </c>
      <c r="F468" s="272" t="s">
        <v>158</v>
      </c>
      <c r="G468" s="272"/>
    </row>
    <row r="469" customFormat="false" ht="21.75" hidden="false" customHeight="true" outlineLevel="0" collapsed="false">
      <c r="A469" s="272"/>
      <c r="B469" s="274" t="s">
        <v>159</v>
      </c>
      <c r="C469" s="274" t="s">
        <v>160</v>
      </c>
      <c r="E469" s="272"/>
      <c r="F469" s="274" t="s">
        <v>159</v>
      </c>
      <c r="G469" s="274" t="s">
        <v>160</v>
      </c>
    </row>
    <row r="470" customFormat="false" ht="21.75" hidden="false" customHeight="true" outlineLevel="0" collapsed="false">
      <c r="A470" s="276" t="s">
        <v>161</v>
      </c>
      <c r="B470" s="277" t="n">
        <f aca="false">production!$D20</f>
        <v>0</v>
      </c>
      <c r="C470" s="276"/>
      <c r="D470" s="278"/>
      <c r="E470" s="276" t="s">
        <v>161</v>
      </c>
      <c r="F470" s="277" t="n">
        <f aca="false">B470</f>
        <v>0</v>
      </c>
      <c r="G470" s="277"/>
    </row>
    <row r="471" customFormat="false" ht="21.75" hidden="false" customHeight="true" outlineLevel="0" collapsed="false">
      <c r="A471" s="276" t="s">
        <v>162</v>
      </c>
      <c r="B471" s="277" t="n">
        <f aca="false">production!$E20</f>
        <v>0</v>
      </c>
      <c r="C471" s="276"/>
      <c r="D471" s="278"/>
      <c r="E471" s="276" t="s">
        <v>162</v>
      </c>
      <c r="F471" s="277" t="n">
        <f aca="false">B471</f>
        <v>0</v>
      </c>
      <c r="G471" s="277"/>
    </row>
    <row r="472" customFormat="false" ht="21.75" hidden="false" customHeight="true" outlineLevel="0" collapsed="false">
      <c r="A472" s="278"/>
      <c r="B472" s="279"/>
      <c r="C472" s="278"/>
      <c r="D472" s="278"/>
      <c r="E472" s="278"/>
      <c r="F472" s="279"/>
      <c r="G472" s="279"/>
    </row>
    <row r="473" customFormat="false" ht="21.75" hidden="false" customHeight="true" outlineLevel="0" collapsed="false">
      <c r="A473" s="276" t="s">
        <v>163</v>
      </c>
      <c r="B473" s="277" t="n">
        <f aca="false">production!$I20</f>
        <v>0</v>
      </c>
      <c r="C473" s="276"/>
      <c r="D473" s="278"/>
      <c r="E473" s="276" t="s">
        <v>163</v>
      </c>
      <c r="F473" s="277" t="n">
        <f aca="false">B473</f>
        <v>0</v>
      </c>
      <c r="G473" s="277"/>
    </row>
    <row r="474" customFormat="false" ht="21.75" hidden="false" customHeight="true" outlineLevel="0" collapsed="false">
      <c r="A474" s="276" t="s">
        <v>164</v>
      </c>
      <c r="B474" s="277" t="n">
        <f aca="false">production!$L20</f>
        <v>0</v>
      </c>
      <c r="C474" s="276"/>
      <c r="D474" s="278"/>
      <c r="E474" s="276" t="s">
        <v>164</v>
      </c>
      <c r="F474" s="277" t="n">
        <f aca="false">B474</f>
        <v>0</v>
      </c>
      <c r="G474" s="277"/>
    </row>
    <row r="475" customFormat="false" ht="21.75" hidden="false" customHeight="true" outlineLevel="0" collapsed="false">
      <c r="A475" s="276" t="s">
        <v>165</v>
      </c>
      <c r="B475" s="277" t="n">
        <f aca="false">production!$M20</f>
        <v>0</v>
      </c>
      <c r="C475" s="276"/>
      <c r="D475" s="278"/>
      <c r="E475" s="276" t="s">
        <v>165</v>
      </c>
      <c r="F475" s="277" t="n">
        <f aca="false">B475</f>
        <v>0</v>
      </c>
      <c r="G475" s="277"/>
    </row>
    <row r="476" customFormat="false" ht="21.75" hidden="false" customHeight="true" outlineLevel="0" collapsed="false">
      <c r="A476" s="276" t="s">
        <v>166</v>
      </c>
      <c r="B476" s="277" t="n">
        <f aca="false">production!$O20</f>
        <v>0</v>
      </c>
      <c r="C476" s="276"/>
      <c r="D476" s="278"/>
      <c r="E476" s="276" t="s">
        <v>166</v>
      </c>
      <c r="F476" s="277" t="n">
        <f aca="false">B476</f>
        <v>0</v>
      </c>
      <c r="G476" s="277"/>
    </row>
    <row r="477" customFormat="false" ht="21.75" hidden="false" customHeight="true" outlineLevel="0" collapsed="false">
      <c r="A477" s="276" t="s">
        <v>167</v>
      </c>
      <c r="B477" s="277" t="n">
        <f aca="false">production!$R20</f>
        <v>0</v>
      </c>
      <c r="C477" s="276"/>
      <c r="D477" s="278"/>
      <c r="E477" s="276" t="s">
        <v>167</v>
      </c>
      <c r="F477" s="277" t="n">
        <f aca="false">B477</f>
        <v>0</v>
      </c>
      <c r="G477" s="277"/>
    </row>
    <row r="478" customFormat="false" ht="21.75" hidden="false" customHeight="true" outlineLevel="0" collapsed="false">
      <c r="A478" s="276" t="s">
        <v>168</v>
      </c>
      <c r="B478" s="277" t="n">
        <f aca="false">production!$S20</f>
        <v>0</v>
      </c>
      <c r="C478" s="276"/>
      <c r="D478" s="278"/>
      <c r="E478" s="276" t="s">
        <v>168</v>
      </c>
      <c r="F478" s="277" t="n">
        <f aca="false">B478</f>
        <v>0</v>
      </c>
      <c r="G478" s="277"/>
    </row>
    <row r="479" customFormat="false" ht="21.75" hidden="false" customHeight="true" outlineLevel="0" collapsed="false">
      <c r="A479" s="276" t="s">
        <v>169</v>
      </c>
      <c r="B479" s="277" t="n">
        <f aca="false">production!$T20</f>
        <v>0</v>
      </c>
      <c r="C479" s="276"/>
      <c r="D479" s="278"/>
      <c r="E479" s="276" t="s">
        <v>169</v>
      </c>
      <c r="F479" s="277" t="n">
        <f aca="false">B479</f>
        <v>0</v>
      </c>
      <c r="G479" s="277"/>
    </row>
    <row r="480" customFormat="false" ht="21.75" hidden="false" customHeight="true" outlineLevel="0" collapsed="false">
      <c r="A480" s="276" t="s">
        <v>170</v>
      </c>
      <c r="B480" s="277" t="n">
        <f aca="false">production!$V20</f>
        <v>0</v>
      </c>
      <c r="C480" s="276"/>
      <c r="D480" s="278"/>
      <c r="E480" s="276" t="s">
        <v>170</v>
      </c>
      <c r="F480" s="277" t="n">
        <f aca="false">B480</f>
        <v>0</v>
      </c>
      <c r="G480" s="277"/>
    </row>
    <row r="481" customFormat="false" ht="21.75" hidden="false" customHeight="true" outlineLevel="0" collapsed="false">
      <c r="A481" s="276" t="s">
        <v>171</v>
      </c>
      <c r="B481" s="277" t="n">
        <f aca="false">production!$W20</f>
        <v>0</v>
      </c>
      <c r="C481" s="276"/>
      <c r="D481" s="278"/>
      <c r="E481" s="276" t="s">
        <v>171</v>
      </c>
      <c r="F481" s="277" t="n">
        <f aca="false">B481</f>
        <v>0</v>
      </c>
      <c r="G481" s="277"/>
    </row>
    <row r="482" customFormat="false" ht="21.75" hidden="false" customHeight="true" outlineLevel="0" collapsed="false">
      <c r="A482" s="278"/>
      <c r="B482" s="279"/>
      <c r="C482" s="278"/>
      <c r="D482" s="278"/>
      <c r="E482" s="278"/>
      <c r="F482" s="279"/>
      <c r="G482" s="279"/>
    </row>
    <row r="483" customFormat="false" ht="21.75" hidden="false" customHeight="true" outlineLevel="0" collapsed="false">
      <c r="A483" s="278"/>
      <c r="B483" s="279"/>
      <c r="C483" s="278"/>
      <c r="D483" s="278"/>
      <c r="E483" s="278"/>
      <c r="F483" s="279"/>
      <c r="G483" s="279"/>
    </row>
    <row r="484" customFormat="false" ht="21.75" hidden="false" customHeight="true" outlineLevel="0" collapsed="false">
      <c r="A484" s="278"/>
      <c r="B484" s="279"/>
      <c r="C484" s="278"/>
      <c r="D484" s="278"/>
      <c r="E484" s="278"/>
      <c r="F484" s="279"/>
      <c r="G484" s="279"/>
    </row>
    <row r="485" customFormat="false" ht="21.75" hidden="false" customHeight="true" outlineLevel="0" collapsed="false">
      <c r="A485" s="276" t="s">
        <v>172</v>
      </c>
      <c r="B485" s="277" t="n">
        <f aca="false">production!$AD20</f>
        <v>0</v>
      </c>
      <c r="C485" s="276"/>
      <c r="D485" s="278"/>
      <c r="E485" s="276" t="s">
        <v>172</v>
      </c>
      <c r="F485" s="277" t="n">
        <f aca="false">B485</f>
        <v>0</v>
      </c>
      <c r="G485" s="277"/>
    </row>
    <row r="486" customFormat="false" ht="21.75" hidden="false" customHeight="true" outlineLevel="0" collapsed="false">
      <c r="A486" s="276" t="s">
        <v>173</v>
      </c>
      <c r="B486" s="277" t="n">
        <f aca="false">production!$AE20</f>
        <v>0</v>
      </c>
      <c r="C486" s="276"/>
      <c r="D486" s="278"/>
      <c r="E486" s="276" t="s">
        <v>173</v>
      </c>
      <c r="F486" s="277" t="n">
        <f aca="false">B486</f>
        <v>0</v>
      </c>
      <c r="G486" s="277"/>
    </row>
    <row r="487" customFormat="false" ht="21.75" hidden="false" customHeight="true" outlineLevel="0" collapsed="false">
      <c r="A487" s="276" t="s">
        <v>174</v>
      </c>
      <c r="B487" s="277" t="n">
        <f aca="false">production!$AJ20</f>
        <v>0</v>
      </c>
      <c r="C487" s="276"/>
      <c r="D487" s="278"/>
      <c r="E487" s="276" t="s">
        <v>174</v>
      </c>
      <c r="F487" s="277" t="n">
        <f aca="false">B487</f>
        <v>0</v>
      </c>
      <c r="G487" s="277"/>
    </row>
    <row r="488" customFormat="false" ht="21.75" hidden="false" customHeight="true" outlineLevel="0" collapsed="false">
      <c r="A488" s="276" t="s">
        <v>175</v>
      </c>
      <c r="B488" s="277" t="n">
        <f aca="false">production!$AK20</f>
        <v>0</v>
      </c>
      <c r="C488" s="276"/>
      <c r="D488" s="278"/>
      <c r="E488" s="276" t="s">
        <v>175</v>
      </c>
      <c r="F488" s="277" t="n">
        <f aca="false">B488</f>
        <v>0</v>
      </c>
      <c r="G488" s="277"/>
    </row>
    <row r="489" customFormat="false" ht="21.75" hidden="false" customHeight="true" outlineLevel="0" collapsed="false">
      <c r="A489" s="278"/>
      <c r="B489" s="279"/>
      <c r="C489" s="278"/>
      <c r="D489" s="278"/>
      <c r="E489" s="278"/>
      <c r="F489" s="279"/>
      <c r="G489" s="279"/>
    </row>
    <row r="490" customFormat="false" ht="21.75" hidden="false" customHeight="true" outlineLevel="0" collapsed="false">
      <c r="A490" s="278"/>
      <c r="B490" s="279"/>
      <c r="C490" s="278"/>
      <c r="D490" s="278"/>
      <c r="E490" s="278"/>
      <c r="F490" s="279"/>
      <c r="G490" s="279"/>
    </row>
    <row r="491" customFormat="false" ht="21.75" hidden="false" customHeight="true" outlineLevel="0" collapsed="false">
      <c r="A491" s="276" t="s">
        <v>176</v>
      </c>
      <c r="B491" s="277" t="n">
        <f aca="false">production!$AY20</f>
        <v>0</v>
      </c>
      <c r="C491" s="276"/>
      <c r="D491" s="278"/>
      <c r="E491" s="276" t="s">
        <v>176</v>
      </c>
      <c r="F491" s="277" t="n">
        <f aca="false">B491</f>
        <v>0</v>
      </c>
      <c r="G491" s="277"/>
    </row>
    <row r="492" customFormat="false" ht="21.75" hidden="false" customHeight="true" outlineLevel="0" collapsed="false">
      <c r="A492" s="276" t="s">
        <v>177</v>
      </c>
      <c r="B492" s="277" t="n">
        <f aca="false">production!$BA20</f>
        <v>0</v>
      </c>
      <c r="C492" s="276"/>
      <c r="D492" s="278"/>
      <c r="E492" s="276" t="s">
        <v>177</v>
      </c>
      <c r="F492" s="277" t="n">
        <f aca="false">B492</f>
        <v>0</v>
      </c>
      <c r="G492" s="277"/>
    </row>
    <row r="493" customFormat="false" ht="21.75" hidden="false" customHeight="true" outlineLevel="0" collapsed="false">
      <c r="A493" s="278"/>
      <c r="B493" s="279"/>
      <c r="C493" s="278"/>
      <c r="D493" s="278"/>
      <c r="E493" s="278"/>
      <c r="F493" s="279"/>
      <c r="G493" s="279"/>
    </row>
    <row r="494" customFormat="false" ht="21.75" hidden="false" customHeight="true" outlineLevel="0" collapsed="false">
      <c r="A494" s="281" t="s">
        <v>26</v>
      </c>
      <c r="B494" s="282" t="n">
        <f aca="false">production!BJ20</f>
        <v>0</v>
      </c>
      <c r="C494" s="282"/>
      <c r="D494" s="278"/>
      <c r="E494" s="281" t="s">
        <v>26</v>
      </c>
      <c r="F494" s="282" t="n">
        <f aca="false">B494</f>
        <v>0</v>
      </c>
      <c r="G494" s="282" t="n">
        <f aca="false">C494</f>
        <v>0</v>
      </c>
    </row>
    <row r="495" customFormat="false" ht="21.75" hidden="false" customHeight="true" outlineLevel="0" collapsed="false">
      <c r="A495" s="281" t="s">
        <v>178</v>
      </c>
      <c r="B495" s="282" t="e">
        <f aca="false">#REF!</f>
        <v>#REF!</v>
      </c>
      <c r="C495" s="282"/>
      <c r="D495" s="278"/>
      <c r="E495" s="281" t="s">
        <v>178</v>
      </c>
      <c r="F495" s="282" t="e">
        <f aca="false">B495</f>
        <v>#REF!</v>
      </c>
      <c r="G495" s="282" t="n">
        <f aca="false">C495</f>
        <v>0</v>
      </c>
    </row>
    <row r="496" customFormat="false" ht="21.75" hidden="false" customHeight="true" outlineLevel="0" collapsed="false">
      <c r="A496" s="278"/>
      <c r="B496" s="279"/>
      <c r="C496" s="278"/>
      <c r="D496" s="278"/>
      <c r="E496" s="278"/>
      <c r="F496" s="279"/>
      <c r="G496" s="279"/>
    </row>
    <row r="497" customFormat="false" ht="21.75" hidden="false" customHeight="true" outlineLevel="0" collapsed="false">
      <c r="A497" s="280" t="s">
        <v>138</v>
      </c>
      <c r="B497" s="272" t="e">
        <f aca="false">SUM(B470:B496)</f>
        <v>#REF!</v>
      </c>
      <c r="C497" s="280"/>
      <c r="E497" s="280" t="s">
        <v>138</v>
      </c>
      <c r="F497" s="277" t="e">
        <f aca="false">SUM(F470:F496)</f>
        <v>#REF!</v>
      </c>
      <c r="G497" s="272"/>
    </row>
    <row r="498" customFormat="false" ht="21.75" hidden="false" customHeight="true" outlineLevel="0" collapsed="false">
      <c r="F498" s="279"/>
      <c r="G498" s="292"/>
    </row>
    <row r="499" customFormat="false" ht="24" hidden="false" customHeight="true" outlineLevel="0" collapsed="false">
      <c r="A499" s="266" t="s">
        <v>154</v>
      </c>
      <c r="B499" s="266"/>
      <c r="C499" s="266"/>
      <c r="D499" s="267"/>
      <c r="E499" s="266" t="s">
        <v>154</v>
      </c>
      <c r="F499" s="266"/>
      <c r="G499" s="266"/>
    </row>
    <row r="500" customFormat="false" ht="24" hidden="false" customHeight="true" outlineLevel="0" collapsed="false">
      <c r="A500" s="268"/>
      <c r="B500" s="275"/>
      <c r="C500" s="268"/>
      <c r="D500" s="268"/>
      <c r="E500" s="268"/>
      <c r="F500" s="275"/>
      <c r="G500" s="275"/>
    </row>
    <row r="501" customFormat="false" ht="21.75" hidden="false" customHeight="true" outlineLevel="0" collapsed="false">
      <c r="A501" s="268" t="s">
        <v>155</v>
      </c>
      <c r="B501" s="269" t="n">
        <f aca="false">$B465</f>
        <v>46129</v>
      </c>
      <c r="C501" s="269"/>
      <c r="D501" s="268"/>
      <c r="E501" s="268" t="s">
        <v>155</v>
      </c>
      <c r="F501" s="269" t="n">
        <f aca="false">B501</f>
        <v>46129</v>
      </c>
      <c r="G501" s="269"/>
    </row>
    <row r="502" customFormat="false" ht="21.75" hidden="false" customHeight="true" outlineLevel="0" collapsed="false">
      <c r="A502" s="268" t="s">
        <v>156</v>
      </c>
      <c r="B502" s="289" t="str">
        <f aca="false">production!B21</f>
        <v/>
      </c>
      <c r="C502" s="268"/>
      <c r="D502" s="268"/>
      <c r="E502" s="268" t="s">
        <v>156</v>
      </c>
      <c r="F502" s="289" t="str">
        <f aca="false">B502</f>
        <v/>
      </c>
      <c r="G502" s="275"/>
    </row>
    <row r="504" customFormat="false" ht="21.75" hidden="false" customHeight="true" outlineLevel="0" collapsed="false">
      <c r="A504" s="272" t="s">
        <v>157</v>
      </c>
      <c r="B504" s="272" t="s">
        <v>158</v>
      </c>
      <c r="C504" s="272"/>
      <c r="E504" s="272" t="s">
        <v>157</v>
      </c>
      <c r="F504" s="272" t="s">
        <v>158</v>
      </c>
      <c r="G504" s="272"/>
    </row>
    <row r="505" customFormat="false" ht="21.75" hidden="false" customHeight="true" outlineLevel="0" collapsed="false">
      <c r="A505" s="272"/>
      <c r="B505" s="274" t="s">
        <v>159</v>
      </c>
      <c r="C505" s="274" t="s">
        <v>160</v>
      </c>
      <c r="E505" s="272"/>
      <c r="F505" s="274" t="s">
        <v>159</v>
      </c>
      <c r="G505" s="274" t="s">
        <v>160</v>
      </c>
    </row>
    <row r="506" customFormat="false" ht="21.75" hidden="false" customHeight="true" outlineLevel="0" collapsed="false">
      <c r="A506" s="276" t="s">
        <v>161</v>
      </c>
      <c r="B506" s="277" t="n">
        <f aca="false">production!$D21</f>
        <v>0</v>
      </c>
      <c r="C506" s="276"/>
      <c r="D506" s="278"/>
      <c r="E506" s="276" t="s">
        <v>161</v>
      </c>
      <c r="F506" s="277" t="n">
        <f aca="false">B506</f>
        <v>0</v>
      </c>
      <c r="G506" s="277"/>
    </row>
    <row r="507" customFormat="false" ht="21.75" hidden="false" customHeight="true" outlineLevel="0" collapsed="false">
      <c r="A507" s="276" t="s">
        <v>162</v>
      </c>
      <c r="B507" s="277" t="n">
        <f aca="false">production!$E21</f>
        <v>0</v>
      </c>
      <c r="C507" s="276"/>
      <c r="D507" s="278"/>
      <c r="E507" s="276" t="s">
        <v>162</v>
      </c>
      <c r="F507" s="277" t="n">
        <f aca="false">B507</f>
        <v>0</v>
      </c>
      <c r="G507" s="277"/>
    </row>
    <row r="508" customFormat="false" ht="21.75" hidden="false" customHeight="true" outlineLevel="0" collapsed="false">
      <c r="A508" s="278"/>
      <c r="B508" s="279"/>
      <c r="C508" s="278"/>
      <c r="D508" s="278"/>
      <c r="E508" s="278"/>
      <c r="F508" s="279"/>
      <c r="G508" s="279"/>
    </row>
    <row r="509" customFormat="false" ht="21.75" hidden="false" customHeight="true" outlineLevel="0" collapsed="false">
      <c r="A509" s="276" t="s">
        <v>163</v>
      </c>
      <c r="B509" s="277" t="n">
        <f aca="false">production!$I21</f>
        <v>0</v>
      </c>
      <c r="C509" s="276"/>
      <c r="D509" s="278"/>
      <c r="E509" s="276" t="s">
        <v>163</v>
      </c>
      <c r="F509" s="277" t="n">
        <f aca="false">B509</f>
        <v>0</v>
      </c>
      <c r="G509" s="277"/>
    </row>
    <row r="510" customFormat="false" ht="21.75" hidden="false" customHeight="true" outlineLevel="0" collapsed="false">
      <c r="A510" s="276" t="s">
        <v>164</v>
      </c>
      <c r="B510" s="277" t="n">
        <f aca="false">production!$L21</f>
        <v>0</v>
      </c>
      <c r="C510" s="276"/>
      <c r="D510" s="278"/>
      <c r="E510" s="276" t="s">
        <v>164</v>
      </c>
      <c r="F510" s="277" t="n">
        <f aca="false">B510</f>
        <v>0</v>
      </c>
      <c r="G510" s="277"/>
    </row>
    <row r="511" customFormat="false" ht="21.75" hidden="false" customHeight="true" outlineLevel="0" collapsed="false">
      <c r="A511" s="276" t="s">
        <v>165</v>
      </c>
      <c r="B511" s="277" t="n">
        <f aca="false">production!$M21</f>
        <v>0</v>
      </c>
      <c r="C511" s="276"/>
      <c r="D511" s="278"/>
      <c r="E511" s="276" t="s">
        <v>165</v>
      </c>
      <c r="F511" s="277" t="n">
        <f aca="false">B511</f>
        <v>0</v>
      </c>
      <c r="G511" s="277"/>
    </row>
    <row r="512" customFormat="false" ht="21.75" hidden="false" customHeight="true" outlineLevel="0" collapsed="false">
      <c r="A512" s="276" t="s">
        <v>166</v>
      </c>
      <c r="B512" s="277" t="n">
        <f aca="false">production!$O21</f>
        <v>0</v>
      </c>
      <c r="C512" s="276"/>
      <c r="D512" s="278"/>
      <c r="E512" s="276" t="s">
        <v>166</v>
      </c>
      <c r="F512" s="277" t="n">
        <f aca="false">B512</f>
        <v>0</v>
      </c>
      <c r="G512" s="277"/>
    </row>
    <row r="513" customFormat="false" ht="21.75" hidden="false" customHeight="true" outlineLevel="0" collapsed="false">
      <c r="A513" s="276" t="s">
        <v>167</v>
      </c>
      <c r="B513" s="277" t="n">
        <f aca="false">production!$R21</f>
        <v>0</v>
      </c>
      <c r="C513" s="276"/>
      <c r="D513" s="278"/>
      <c r="E513" s="276" t="s">
        <v>167</v>
      </c>
      <c r="F513" s="277" t="n">
        <f aca="false">B513</f>
        <v>0</v>
      </c>
      <c r="G513" s="277"/>
    </row>
    <row r="514" customFormat="false" ht="21.75" hidden="false" customHeight="true" outlineLevel="0" collapsed="false">
      <c r="A514" s="276" t="s">
        <v>168</v>
      </c>
      <c r="B514" s="277" t="n">
        <f aca="false">production!$S21</f>
        <v>0</v>
      </c>
      <c r="C514" s="276"/>
      <c r="D514" s="278"/>
      <c r="E514" s="276" t="s">
        <v>168</v>
      </c>
      <c r="F514" s="277" t="n">
        <f aca="false">B514</f>
        <v>0</v>
      </c>
      <c r="G514" s="277"/>
    </row>
    <row r="515" customFormat="false" ht="21.75" hidden="false" customHeight="true" outlineLevel="0" collapsed="false">
      <c r="A515" s="276" t="s">
        <v>169</v>
      </c>
      <c r="B515" s="277" t="n">
        <f aca="false">production!$T21</f>
        <v>0</v>
      </c>
      <c r="C515" s="276"/>
      <c r="D515" s="278"/>
      <c r="E515" s="276" t="s">
        <v>169</v>
      </c>
      <c r="F515" s="277" t="n">
        <f aca="false">B515</f>
        <v>0</v>
      </c>
      <c r="G515" s="277"/>
    </row>
    <row r="516" customFormat="false" ht="21.75" hidden="false" customHeight="true" outlineLevel="0" collapsed="false">
      <c r="A516" s="276" t="s">
        <v>170</v>
      </c>
      <c r="B516" s="277" t="n">
        <f aca="false">production!$V21</f>
        <v>0</v>
      </c>
      <c r="C516" s="276"/>
      <c r="D516" s="278"/>
      <c r="E516" s="276" t="s">
        <v>170</v>
      </c>
      <c r="F516" s="277" t="n">
        <f aca="false">B516</f>
        <v>0</v>
      </c>
      <c r="G516" s="277"/>
    </row>
    <row r="517" customFormat="false" ht="21.75" hidden="false" customHeight="true" outlineLevel="0" collapsed="false">
      <c r="A517" s="276" t="s">
        <v>171</v>
      </c>
      <c r="B517" s="277" t="n">
        <f aca="false">production!$W21</f>
        <v>0</v>
      </c>
      <c r="C517" s="276"/>
      <c r="D517" s="278"/>
      <c r="E517" s="276" t="s">
        <v>171</v>
      </c>
      <c r="F517" s="277" t="n">
        <f aca="false">B517</f>
        <v>0</v>
      </c>
      <c r="G517" s="277"/>
    </row>
    <row r="518" customFormat="false" ht="21.75" hidden="false" customHeight="true" outlineLevel="0" collapsed="false">
      <c r="A518" s="278"/>
      <c r="B518" s="279"/>
      <c r="C518" s="278"/>
      <c r="D518" s="278"/>
      <c r="E518" s="278"/>
      <c r="F518" s="279"/>
      <c r="G518" s="279"/>
    </row>
    <row r="519" customFormat="false" ht="21.75" hidden="false" customHeight="true" outlineLevel="0" collapsed="false">
      <c r="A519" s="278"/>
      <c r="B519" s="279"/>
      <c r="C519" s="278"/>
      <c r="D519" s="278"/>
      <c r="E519" s="278"/>
      <c r="F519" s="279"/>
      <c r="G519" s="279"/>
    </row>
    <row r="520" customFormat="false" ht="21.75" hidden="false" customHeight="true" outlineLevel="0" collapsed="false">
      <c r="A520" s="278"/>
      <c r="B520" s="279"/>
      <c r="C520" s="278"/>
      <c r="D520" s="278"/>
      <c r="E520" s="278"/>
      <c r="F520" s="279"/>
      <c r="G520" s="279"/>
    </row>
    <row r="521" customFormat="false" ht="21.75" hidden="false" customHeight="true" outlineLevel="0" collapsed="false">
      <c r="A521" s="276" t="s">
        <v>172</v>
      </c>
      <c r="B521" s="277" t="n">
        <f aca="false">production!$AD21</f>
        <v>0</v>
      </c>
      <c r="C521" s="276"/>
      <c r="D521" s="278"/>
      <c r="E521" s="276" t="s">
        <v>172</v>
      </c>
      <c r="F521" s="277" t="n">
        <f aca="false">B521</f>
        <v>0</v>
      </c>
      <c r="G521" s="277"/>
    </row>
    <row r="522" customFormat="false" ht="21.75" hidden="false" customHeight="true" outlineLevel="0" collapsed="false">
      <c r="A522" s="276" t="s">
        <v>173</v>
      </c>
      <c r="B522" s="277" t="n">
        <f aca="false">production!$AE21</f>
        <v>0</v>
      </c>
      <c r="C522" s="276"/>
      <c r="D522" s="278"/>
      <c r="E522" s="276" t="s">
        <v>173</v>
      </c>
      <c r="F522" s="277" t="n">
        <f aca="false">B522</f>
        <v>0</v>
      </c>
      <c r="G522" s="277"/>
    </row>
    <row r="523" customFormat="false" ht="21.75" hidden="false" customHeight="true" outlineLevel="0" collapsed="false">
      <c r="A523" s="276" t="s">
        <v>174</v>
      </c>
      <c r="B523" s="277" t="n">
        <f aca="false">production!$AJ21</f>
        <v>0</v>
      </c>
      <c r="C523" s="276"/>
      <c r="D523" s="278"/>
      <c r="E523" s="276" t="s">
        <v>174</v>
      </c>
      <c r="F523" s="277" t="n">
        <f aca="false">B523</f>
        <v>0</v>
      </c>
      <c r="G523" s="277"/>
    </row>
    <row r="524" customFormat="false" ht="21.75" hidden="false" customHeight="true" outlineLevel="0" collapsed="false">
      <c r="A524" s="276" t="s">
        <v>175</v>
      </c>
      <c r="B524" s="277" t="n">
        <f aca="false">production!$AK21</f>
        <v>0</v>
      </c>
      <c r="C524" s="276"/>
      <c r="D524" s="278"/>
      <c r="E524" s="276" t="s">
        <v>175</v>
      </c>
      <c r="F524" s="277" t="n">
        <f aca="false">B524</f>
        <v>0</v>
      </c>
      <c r="G524" s="277"/>
    </row>
    <row r="525" customFormat="false" ht="21.75" hidden="false" customHeight="true" outlineLevel="0" collapsed="false">
      <c r="A525" s="278"/>
      <c r="B525" s="279"/>
      <c r="C525" s="278"/>
      <c r="D525" s="278"/>
      <c r="E525" s="278"/>
      <c r="F525" s="279"/>
      <c r="G525" s="279"/>
    </row>
    <row r="526" customFormat="false" ht="21.75" hidden="false" customHeight="true" outlineLevel="0" collapsed="false">
      <c r="A526" s="278"/>
      <c r="B526" s="279"/>
      <c r="C526" s="278"/>
      <c r="D526" s="278"/>
      <c r="E526" s="278"/>
      <c r="F526" s="279"/>
      <c r="G526" s="279"/>
    </row>
    <row r="527" customFormat="false" ht="21.75" hidden="false" customHeight="true" outlineLevel="0" collapsed="false">
      <c r="A527" s="276" t="s">
        <v>176</v>
      </c>
      <c r="B527" s="277" t="n">
        <f aca="false">production!$AY21</f>
        <v>0</v>
      </c>
      <c r="C527" s="276"/>
      <c r="D527" s="278"/>
      <c r="E527" s="276" t="s">
        <v>176</v>
      </c>
      <c r="F527" s="277" t="n">
        <f aca="false">B527</f>
        <v>0</v>
      </c>
      <c r="G527" s="277"/>
    </row>
    <row r="528" customFormat="false" ht="21.75" hidden="false" customHeight="true" outlineLevel="0" collapsed="false">
      <c r="A528" s="276" t="s">
        <v>187</v>
      </c>
      <c r="B528" s="277" t="n">
        <f aca="false">production!$BA21</f>
        <v>0</v>
      </c>
      <c r="C528" s="276"/>
      <c r="D528" s="278"/>
      <c r="E528" s="276" t="s">
        <v>187</v>
      </c>
      <c r="F528" s="277" t="n">
        <f aca="false">B528</f>
        <v>0</v>
      </c>
      <c r="G528" s="277"/>
    </row>
    <row r="529" customFormat="false" ht="21.75" hidden="false" customHeight="true" outlineLevel="0" collapsed="false">
      <c r="A529" s="278"/>
      <c r="B529" s="279"/>
      <c r="C529" s="278"/>
      <c r="D529" s="278"/>
      <c r="E529" s="278"/>
      <c r="F529" s="279"/>
      <c r="G529" s="279"/>
    </row>
    <row r="530" customFormat="false" ht="21.75" hidden="false" customHeight="true" outlineLevel="0" collapsed="false">
      <c r="A530" s="281" t="s">
        <v>26</v>
      </c>
      <c r="B530" s="282" t="n">
        <f aca="false">production!BJ21</f>
        <v>0</v>
      </c>
      <c r="C530" s="282"/>
      <c r="D530" s="278"/>
      <c r="E530" s="281" t="s">
        <v>26</v>
      </c>
      <c r="F530" s="282" t="n">
        <f aca="false">B530</f>
        <v>0</v>
      </c>
      <c r="G530" s="282" t="n">
        <f aca="false">C530</f>
        <v>0</v>
      </c>
    </row>
    <row r="531" customFormat="false" ht="21.75" hidden="false" customHeight="true" outlineLevel="0" collapsed="false">
      <c r="A531" s="281" t="s">
        <v>178</v>
      </c>
      <c r="B531" s="282" t="e">
        <f aca="false">#REF!</f>
        <v>#REF!</v>
      </c>
      <c r="C531" s="282"/>
      <c r="D531" s="278"/>
      <c r="E531" s="281" t="s">
        <v>178</v>
      </c>
      <c r="F531" s="282" t="e">
        <f aca="false">B531</f>
        <v>#REF!</v>
      </c>
      <c r="G531" s="282" t="n">
        <f aca="false">C531</f>
        <v>0</v>
      </c>
    </row>
    <row r="532" customFormat="false" ht="21.75" hidden="false" customHeight="true" outlineLevel="0" collapsed="false">
      <c r="A532" s="278"/>
      <c r="B532" s="279"/>
      <c r="C532" s="278"/>
      <c r="D532" s="278"/>
      <c r="E532" s="278"/>
      <c r="F532" s="279"/>
      <c r="G532" s="279"/>
    </row>
    <row r="533" customFormat="false" ht="21.75" hidden="false" customHeight="true" outlineLevel="0" collapsed="false">
      <c r="A533" s="280" t="s">
        <v>138</v>
      </c>
      <c r="B533" s="272" t="e">
        <f aca="false">SUM(B506:B532)</f>
        <v>#REF!</v>
      </c>
      <c r="C533" s="280"/>
      <c r="E533" s="280" t="s">
        <v>138</v>
      </c>
      <c r="F533" s="277" t="e">
        <f aca="false">SUM(F506:F532)</f>
        <v>#REF!</v>
      </c>
      <c r="G533" s="272"/>
    </row>
    <row r="534" customFormat="false" ht="21.75" hidden="false" customHeight="true" outlineLevel="0" collapsed="false">
      <c r="F534" s="279"/>
    </row>
    <row r="535" customFormat="false" ht="24" hidden="false" customHeight="true" outlineLevel="0" collapsed="false">
      <c r="A535" s="266" t="s">
        <v>154</v>
      </c>
      <c r="B535" s="266"/>
      <c r="C535" s="266"/>
      <c r="D535" s="267"/>
      <c r="E535" s="266" t="s">
        <v>154</v>
      </c>
      <c r="F535" s="266"/>
      <c r="G535" s="266"/>
    </row>
    <row r="536" customFormat="false" ht="24" hidden="false" customHeight="true" outlineLevel="0" collapsed="false">
      <c r="A536" s="268"/>
      <c r="B536" s="275"/>
      <c r="C536" s="268"/>
      <c r="D536" s="268"/>
      <c r="E536" s="268"/>
      <c r="F536" s="275"/>
      <c r="G536" s="275"/>
    </row>
    <row r="537" customFormat="false" ht="21.75" hidden="false" customHeight="true" outlineLevel="0" collapsed="false">
      <c r="A537" s="268" t="s">
        <v>155</v>
      </c>
      <c r="B537" s="269" t="n">
        <f aca="false">$B501</f>
        <v>46129</v>
      </c>
      <c r="C537" s="269"/>
      <c r="D537" s="268"/>
      <c r="E537" s="268" t="s">
        <v>155</v>
      </c>
      <c r="F537" s="269" t="n">
        <f aca="false">B537</f>
        <v>46129</v>
      </c>
      <c r="G537" s="269"/>
    </row>
    <row r="538" customFormat="false" ht="21.75" hidden="false" customHeight="true" outlineLevel="0" collapsed="false">
      <c r="A538" s="268" t="s">
        <v>156</v>
      </c>
      <c r="B538" s="288" t="str">
        <f aca="false">production!B22</f>
        <v/>
      </c>
      <c r="C538" s="288"/>
      <c r="D538" s="268"/>
      <c r="E538" s="268" t="s">
        <v>156</v>
      </c>
      <c r="F538" s="288" t="str">
        <f aca="false">B538</f>
        <v/>
      </c>
      <c r="G538" s="288"/>
    </row>
    <row r="540" customFormat="false" ht="21.75" hidden="false" customHeight="true" outlineLevel="0" collapsed="false">
      <c r="A540" s="272" t="s">
        <v>157</v>
      </c>
      <c r="B540" s="272" t="s">
        <v>158</v>
      </c>
      <c r="C540" s="272"/>
      <c r="E540" s="272" t="s">
        <v>157</v>
      </c>
      <c r="F540" s="272" t="s">
        <v>158</v>
      </c>
      <c r="G540" s="272"/>
    </row>
    <row r="541" customFormat="false" ht="21.75" hidden="false" customHeight="true" outlineLevel="0" collapsed="false">
      <c r="A541" s="272"/>
      <c r="B541" s="274" t="s">
        <v>159</v>
      </c>
      <c r="C541" s="274" t="s">
        <v>160</v>
      </c>
      <c r="E541" s="272"/>
      <c r="F541" s="274" t="s">
        <v>159</v>
      </c>
      <c r="G541" s="274" t="s">
        <v>160</v>
      </c>
    </row>
    <row r="542" customFormat="false" ht="21.75" hidden="false" customHeight="true" outlineLevel="0" collapsed="false">
      <c r="A542" s="276" t="s">
        <v>161</v>
      </c>
      <c r="B542" s="277" t="n">
        <f aca="false">production!$D22</f>
        <v>0</v>
      </c>
      <c r="C542" s="276"/>
      <c r="D542" s="278"/>
      <c r="E542" s="276" t="s">
        <v>161</v>
      </c>
      <c r="F542" s="277" t="n">
        <f aca="false">B542</f>
        <v>0</v>
      </c>
      <c r="G542" s="277"/>
    </row>
    <row r="543" customFormat="false" ht="21.75" hidden="false" customHeight="true" outlineLevel="0" collapsed="false">
      <c r="A543" s="276" t="s">
        <v>162</v>
      </c>
      <c r="B543" s="277" t="n">
        <f aca="false">production!$E22</f>
        <v>0</v>
      </c>
      <c r="C543" s="276"/>
      <c r="D543" s="278"/>
      <c r="E543" s="276" t="s">
        <v>162</v>
      </c>
      <c r="F543" s="277" t="n">
        <f aca="false">B543</f>
        <v>0</v>
      </c>
      <c r="G543" s="277"/>
    </row>
    <row r="544" customFormat="false" ht="21.75" hidden="false" customHeight="true" outlineLevel="0" collapsed="false">
      <c r="A544" s="278"/>
      <c r="B544" s="279"/>
      <c r="C544" s="278"/>
      <c r="D544" s="278"/>
      <c r="E544" s="278"/>
      <c r="F544" s="279"/>
      <c r="G544" s="279"/>
    </row>
    <row r="545" customFormat="false" ht="21.75" hidden="false" customHeight="true" outlineLevel="0" collapsed="false">
      <c r="A545" s="276" t="s">
        <v>163</v>
      </c>
      <c r="B545" s="277" t="n">
        <f aca="false">production!$I22</f>
        <v>0</v>
      </c>
      <c r="C545" s="276"/>
      <c r="D545" s="278"/>
      <c r="E545" s="276" t="s">
        <v>163</v>
      </c>
      <c r="F545" s="277" t="n">
        <f aca="false">B545</f>
        <v>0</v>
      </c>
      <c r="G545" s="277"/>
    </row>
    <row r="546" customFormat="false" ht="21.75" hidden="false" customHeight="true" outlineLevel="0" collapsed="false">
      <c r="A546" s="276" t="s">
        <v>164</v>
      </c>
      <c r="B546" s="277" t="n">
        <f aca="false">production!$L22</f>
        <v>0</v>
      </c>
      <c r="C546" s="276"/>
      <c r="D546" s="278"/>
      <c r="E546" s="276" t="s">
        <v>164</v>
      </c>
      <c r="F546" s="277" t="n">
        <f aca="false">B546</f>
        <v>0</v>
      </c>
      <c r="G546" s="277"/>
    </row>
    <row r="547" customFormat="false" ht="21.75" hidden="false" customHeight="true" outlineLevel="0" collapsed="false">
      <c r="A547" s="276" t="s">
        <v>165</v>
      </c>
      <c r="B547" s="277" t="n">
        <f aca="false">production!$M22</f>
        <v>0</v>
      </c>
      <c r="C547" s="276"/>
      <c r="D547" s="278"/>
      <c r="E547" s="276" t="s">
        <v>165</v>
      </c>
      <c r="F547" s="277" t="n">
        <f aca="false">B547</f>
        <v>0</v>
      </c>
      <c r="G547" s="277"/>
    </row>
    <row r="548" customFormat="false" ht="21.75" hidden="false" customHeight="true" outlineLevel="0" collapsed="false">
      <c r="A548" s="276" t="s">
        <v>166</v>
      </c>
      <c r="B548" s="277" t="n">
        <f aca="false">production!$O22</f>
        <v>0</v>
      </c>
      <c r="C548" s="276"/>
      <c r="D548" s="278"/>
      <c r="E548" s="276" t="s">
        <v>166</v>
      </c>
      <c r="F548" s="277" t="n">
        <f aca="false">B548</f>
        <v>0</v>
      </c>
      <c r="G548" s="277"/>
    </row>
    <row r="549" customFormat="false" ht="21.75" hidden="false" customHeight="true" outlineLevel="0" collapsed="false">
      <c r="A549" s="276" t="s">
        <v>167</v>
      </c>
      <c r="B549" s="277" t="n">
        <f aca="false">production!$R22</f>
        <v>0</v>
      </c>
      <c r="C549" s="276"/>
      <c r="D549" s="278"/>
      <c r="E549" s="276" t="s">
        <v>167</v>
      </c>
      <c r="F549" s="277" t="n">
        <f aca="false">B549</f>
        <v>0</v>
      </c>
      <c r="G549" s="277"/>
    </row>
    <row r="550" customFormat="false" ht="21.75" hidden="false" customHeight="true" outlineLevel="0" collapsed="false">
      <c r="A550" s="276" t="s">
        <v>168</v>
      </c>
      <c r="B550" s="277" t="n">
        <f aca="false">production!$S22</f>
        <v>0</v>
      </c>
      <c r="C550" s="276"/>
      <c r="D550" s="278"/>
      <c r="E550" s="276" t="s">
        <v>168</v>
      </c>
      <c r="F550" s="277" t="n">
        <f aca="false">B550</f>
        <v>0</v>
      </c>
      <c r="G550" s="277"/>
    </row>
    <row r="551" customFormat="false" ht="21.75" hidden="false" customHeight="true" outlineLevel="0" collapsed="false">
      <c r="A551" s="276" t="s">
        <v>169</v>
      </c>
      <c r="B551" s="277" t="n">
        <f aca="false">production!$T22</f>
        <v>0</v>
      </c>
      <c r="C551" s="276"/>
      <c r="D551" s="278"/>
      <c r="E551" s="276" t="s">
        <v>169</v>
      </c>
      <c r="F551" s="277" t="n">
        <f aca="false">B551</f>
        <v>0</v>
      </c>
      <c r="G551" s="277"/>
    </row>
    <row r="552" customFormat="false" ht="21.75" hidden="false" customHeight="true" outlineLevel="0" collapsed="false">
      <c r="A552" s="276" t="s">
        <v>170</v>
      </c>
      <c r="B552" s="277" t="n">
        <f aca="false">production!$V22</f>
        <v>0</v>
      </c>
      <c r="C552" s="276"/>
      <c r="D552" s="278"/>
      <c r="E552" s="276" t="s">
        <v>170</v>
      </c>
      <c r="F552" s="277" t="n">
        <f aca="false">B552</f>
        <v>0</v>
      </c>
      <c r="G552" s="277"/>
    </row>
    <row r="553" customFormat="false" ht="21.75" hidden="false" customHeight="true" outlineLevel="0" collapsed="false">
      <c r="A553" s="276" t="s">
        <v>171</v>
      </c>
      <c r="B553" s="277" t="n">
        <f aca="false">production!$W22</f>
        <v>0</v>
      </c>
      <c r="C553" s="276"/>
      <c r="D553" s="278"/>
      <c r="E553" s="276" t="s">
        <v>171</v>
      </c>
      <c r="F553" s="277" t="n">
        <f aca="false">B553</f>
        <v>0</v>
      </c>
      <c r="G553" s="277"/>
    </row>
    <row r="554" customFormat="false" ht="21.75" hidden="false" customHeight="true" outlineLevel="0" collapsed="false">
      <c r="A554" s="278"/>
      <c r="B554" s="279"/>
      <c r="C554" s="278"/>
      <c r="D554" s="278"/>
      <c r="E554" s="278"/>
      <c r="F554" s="279"/>
      <c r="G554" s="279"/>
    </row>
    <row r="555" customFormat="false" ht="21.75" hidden="false" customHeight="true" outlineLevel="0" collapsed="false">
      <c r="A555" s="278"/>
      <c r="B555" s="279"/>
      <c r="C555" s="278"/>
      <c r="D555" s="278"/>
      <c r="E555" s="278"/>
      <c r="F555" s="279"/>
      <c r="G555" s="279"/>
    </row>
    <row r="556" customFormat="false" ht="21.75" hidden="false" customHeight="true" outlineLevel="0" collapsed="false">
      <c r="A556" s="278"/>
      <c r="B556" s="279"/>
      <c r="C556" s="278"/>
      <c r="D556" s="278"/>
      <c r="E556" s="278"/>
      <c r="F556" s="279"/>
      <c r="G556" s="279"/>
    </row>
    <row r="557" customFormat="false" ht="21.75" hidden="false" customHeight="true" outlineLevel="0" collapsed="false">
      <c r="A557" s="276" t="s">
        <v>172</v>
      </c>
      <c r="B557" s="277" t="n">
        <f aca="false">production!$AD22</f>
        <v>0</v>
      </c>
      <c r="C557" s="276"/>
      <c r="D557" s="278"/>
      <c r="E557" s="276" t="s">
        <v>172</v>
      </c>
      <c r="F557" s="277" t="n">
        <f aca="false">B557</f>
        <v>0</v>
      </c>
      <c r="G557" s="277"/>
    </row>
    <row r="558" customFormat="false" ht="21.75" hidden="false" customHeight="true" outlineLevel="0" collapsed="false">
      <c r="A558" s="276" t="s">
        <v>173</v>
      </c>
      <c r="B558" s="277" t="n">
        <f aca="false">production!$AE22</f>
        <v>0</v>
      </c>
      <c r="C558" s="276"/>
      <c r="D558" s="278"/>
      <c r="E558" s="276" t="s">
        <v>173</v>
      </c>
      <c r="F558" s="277" t="n">
        <f aca="false">B558</f>
        <v>0</v>
      </c>
      <c r="G558" s="277"/>
    </row>
    <row r="559" customFormat="false" ht="21.75" hidden="false" customHeight="true" outlineLevel="0" collapsed="false">
      <c r="A559" s="276" t="s">
        <v>174</v>
      </c>
      <c r="B559" s="277" t="n">
        <f aca="false">production!$AJ22</f>
        <v>0</v>
      </c>
      <c r="C559" s="276"/>
      <c r="D559" s="278"/>
      <c r="E559" s="276" t="s">
        <v>174</v>
      </c>
      <c r="F559" s="277" t="n">
        <f aca="false">B559</f>
        <v>0</v>
      </c>
      <c r="G559" s="277"/>
    </row>
    <row r="560" customFormat="false" ht="21.75" hidden="false" customHeight="true" outlineLevel="0" collapsed="false">
      <c r="A560" s="276" t="s">
        <v>175</v>
      </c>
      <c r="B560" s="277" t="n">
        <f aca="false">production!$AK22</f>
        <v>0</v>
      </c>
      <c r="C560" s="276"/>
      <c r="D560" s="278"/>
      <c r="E560" s="276" t="s">
        <v>175</v>
      </c>
      <c r="F560" s="277" t="n">
        <f aca="false">B560</f>
        <v>0</v>
      </c>
      <c r="G560" s="277"/>
    </row>
    <row r="561" customFormat="false" ht="21.75" hidden="false" customHeight="true" outlineLevel="0" collapsed="false">
      <c r="A561" s="278"/>
      <c r="B561" s="279"/>
      <c r="C561" s="278"/>
      <c r="D561" s="278"/>
      <c r="E561" s="278"/>
      <c r="F561" s="279"/>
      <c r="G561" s="279"/>
    </row>
    <row r="562" customFormat="false" ht="21.75" hidden="false" customHeight="true" outlineLevel="0" collapsed="false">
      <c r="A562" s="278"/>
      <c r="B562" s="279"/>
      <c r="C562" s="278"/>
      <c r="D562" s="278"/>
      <c r="E562" s="278"/>
      <c r="F562" s="279"/>
      <c r="G562" s="279"/>
    </row>
    <row r="563" customFormat="false" ht="21.75" hidden="false" customHeight="true" outlineLevel="0" collapsed="false">
      <c r="A563" s="276" t="s">
        <v>176</v>
      </c>
      <c r="B563" s="277" t="n">
        <f aca="false">production!$AY22</f>
        <v>0</v>
      </c>
      <c r="C563" s="276"/>
      <c r="D563" s="278"/>
      <c r="E563" s="276" t="s">
        <v>176</v>
      </c>
      <c r="F563" s="277" t="n">
        <f aca="false">B563</f>
        <v>0</v>
      </c>
      <c r="G563" s="277"/>
    </row>
    <row r="564" customFormat="false" ht="21.75" hidden="false" customHeight="true" outlineLevel="0" collapsed="false">
      <c r="A564" s="276" t="s">
        <v>187</v>
      </c>
      <c r="B564" s="277" t="n">
        <f aca="false">production!$BA22</f>
        <v>0</v>
      </c>
      <c r="C564" s="276"/>
      <c r="D564" s="278"/>
      <c r="E564" s="276" t="s">
        <v>187</v>
      </c>
      <c r="F564" s="277" t="n">
        <f aca="false">B564</f>
        <v>0</v>
      </c>
      <c r="G564" s="277"/>
    </row>
    <row r="565" customFormat="false" ht="21.75" hidden="false" customHeight="true" outlineLevel="0" collapsed="false">
      <c r="A565" s="278"/>
      <c r="B565" s="279"/>
      <c r="C565" s="278"/>
      <c r="D565" s="278"/>
      <c r="E565" s="278"/>
      <c r="F565" s="279"/>
      <c r="G565" s="279"/>
    </row>
    <row r="566" customFormat="false" ht="21.75" hidden="false" customHeight="true" outlineLevel="0" collapsed="false">
      <c r="A566" s="281" t="s">
        <v>26</v>
      </c>
      <c r="B566" s="282" t="n">
        <f aca="false">production!BJ22</f>
        <v>0</v>
      </c>
      <c r="C566" s="282"/>
      <c r="D566" s="278"/>
      <c r="E566" s="281" t="s">
        <v>26</v>
      </c>
      <c r="F566" s="282" t="n">
        <f aca="false">B566</f>
        <v>0</v>
      </c>
      <c r="G566" s="282" t="n">
        <f aca="false">C566</f>
        <v>0</v>
      </c>
    </row>
    <row r="567" customFormat="false" ht="21.75" hidden="false" customHeight="true" outlineLevel="0" collapsed="false">
      <c r="A567" s="281" t="s">
        <v>178</v>
      </c>
      <c r="B567" s="282" t="e">
        <f aca="false">#REF!</f>
        <v>#REF!</v>
      </c>
      <c r="C567" s="282"/>
      <c r="D567" s="278"/>
      <c r="E567" s="281" t="s">
        <v>178</v>
      </c>
      <c r="F567" s="282" t="e">
        <f aca="false">B567</f>
        <v>#REF!</v>
      </c>
      <c r="G567" s="282" t="n">
        <f aca="false">C567</f>
        <v>0</v>
      </c>
    </row>
    <row r="568" customFormat="false" ht="21.75" hidden="false" customHeight="true" outlineLevel="0" collapsed="false">
      <c r="A568" s="278"/>
      <c r="B568" s="279"/>
      <c r="C568" s="278"/>
      <c r="D568" s="278"/>
      <c r="E568" s="278"/>
      <c r="F568" s="279"/>
      <c r="G568" s="279"/>
    </row>
    <row r="569" customFormat="false" ht="21.75" hidden="false" customHeight="true" outlineLevel="0" collapsed="false">
      <c r="A569" s="280" t="s">
        <v>138</v>
      </c>
      <c r="B569" s="272" t="e">
        <f aca="false">SUM(B542:B568)</f>
        <v>#REF!</v>
      </c>
      <c r="C569" s="280"/>
      <c r="E569" s="280" t="s">
        <v>138</v>
      </c>
      <c r="F569" s="277" t="e">
        <f aca="false">SUM(F542:F568)</f>
        <v>#REF!</v>
      </c>
      <c r="G569" s="272"/>
    </row>
    <row r="570" customFormat="false" ht="21.75" hidden="false" customHeight="true" outlineLevel="0" collapsed="false">
      <c r="F570" s="279"/>
    </row>
    <row r="571" customFormat="false" ht="24" hidden="false" customHeight="true" outlineLevel="0" collapsed="false">
      <c r="A571" s="266" t="s">
        <v>154</v>
      </c>
      <c r="B571" s="266"/>
      <c r="C571" s="266"/>
      <c r="D571" s="267"/>
      <c r="E571" s="266" t="s">
        <v>154</v>
      </c>
      <c r="F571" s="266"/>
      <c r="G571" s="266"/>
    </row>
    <row r="572" customFormat="false" ht="24" hidden="false" customHeight="true" outlineLevel="0" collapsed="false">
      <c r="A572" s="268"/>
      <c r="B572" s="275"/>
      <c r="C572" s="268"/>
      <c r="D572" s="268"/>
      <c r="E572" s="268"/>
      <c r="F572" s="275"/>
      <c r="G572" s="275"/>
    </row>
    <row r="573" customFormat="false" ht="21.75" hidden="false" customHeight="true" outlineLevel="0" collapsed="false">
      <c r="A573" s="268" t="s">
        <v>155</v>
      </c>
      <c r="B573" s="269" t="n">
        <f aca="false">$B501</f>
        <v>46129</v>
      </c>
      <c r="C573" s="269"/>
      <c r="D573" s="268"/>
      <c r="E573" s="268" t="s">
        <v>155</v>
      </c>
      <c r="F573" s="269" t="n">
        <f aca="false">B573</f>
        <v>46129</v>
      </c>
      <c r="G573" s="269"/>
    </row>
    <row r="574" customFormat="false" ht="21.75" hidden="false" customHeight="true" outlineLevel="0" collapsed="false">
      <c r="A574" s="268" t="s">
        <v>156</v>
      </c>
      <c r="B574" s="288"/>
      <c r="C574" s="288"/>
      <c r="D574" s="268"/>
      <c r="E574" s="268" t="s">
        <v>156</v>
      </c>
      <c r="F574" s="288" t="n">
        <f aca="false">B574</f>
        <v>0</v>
      </c>
      <c r="G574" s="288"/>
    </row>
    <row r="576" customFormat="false" ht="21.75" hidden="false" customHeight="true" outlineLevel="0" collapsed="false">
      <c r="A576" s="272" t="s">
        <v>157</v>
      </c>
      <c r="B576" s="272" t="s">
        <v>158</v>
      </c>
      <c r="C576" s="272"/>
      <c r="E576" s="272" t="s">
        <v>157</v>
      </c>
      <c r="F576" s="272" t="s">
        <v>158</v>
      </c>
      <c r="G576" s="272"/>
    </row>
    <row r="577" customFormat="false" ht="21.75" hidden="false" customHeight="true" outlineLevel="0" collapsed="false">
      <c r="A577" s="272"/>
      <c r="B577" s="274" t="s">
        <v>159</v>
      </c>
      <c r="C577" s="274" t="s">
        <v>160</v>
      </c>
      <c r="E577" s="272"/>
      <c r="F577" s="274" t="s">
        <v>159</v>
      </c>
      <c r="G577" s="274" t="s">
        <v>160</v>
      </c>
    </row>
    <row r="578" customFormat="false" ht="21.75" hidden="false" customHeight="true" outlineLevel="0" collapsed="false">
      <c r="A578" s="276" t="s">
        <v>161</v>
      </c>
      <c r="B578" s="277" t="n">
        <f aca="false">production!$D23</f>
        <v>0</v>
      </c>
      <c r="C578" s="276"/>
      <c r="D578" s="278"/>
      <c r="E578" s="276" t="s">
        <v>161</v>
      </c>
      <c r="F578" s="277" t="n">
        <f aca="false">B578</f>
        <v>0</v>
      </c>
      <c r="G578" s="277"/>
    </row>
    <row r="579" customFormat="false" ht="21.75" hidden="false" customHeight="true" outlineLevel="0" collapsed="false">
      <c r="A579" s="276" t="s">
        <v>162</v>
      </c>
      <c r="B579" s="277" t="n">
        <f aca="false">production!$E23</f>
        <v>0</v>
      </c>
      <c r="C579" s="276"/>
      <c r="D579" s="278"/>
      <c r="E579" s="276" t="s">
        <v>162</v>
      </c>
      <c r="F579" s="277" t="n">
        <f aca="false">B579</f>
        <v>0</v>
      </c>
      <c r="G579" s="277"/>
    </row>
    <row r="580" customFormat="false" ht="21.75" hidden="false" customHeight="true" outlineLevel="0" collapsed="false">
      <c r="A580" s="278"/>
      <c r="B580" s="279"/>
      <c r="C580" s="278"/>
      <c r="D580" s="278"/>
      <c r="E580" s="278"/>
      <c r="F580" s="279"/>
      <c r="G580" s="279"/>
    </row>
    <row r="581" customFormat="false" ht="21.75" hidden="false" customHeight="true" outlineLevel="0" collapsed="false">
      <c r="A581" s="276" t="s">
        <v>163</v>
      </c>
      <c r="B581" s="277" t="n">
        <f aca="false">production!$I23</f>
        <v>0</v>
      </c>
      <c r="C581" s="276"/>
      <c r="D581" s="278"/>
      <c r="E581" s="276" t="s">
        <v>163</v>
      </c>
      <c r="F581" s="277" t="n">
        <f aca="false">B581</f>
        <v>0</v>
      </c>
      <c r="G581" s="277"/>
    </row>
    <row r="582" customFormat="false" ht="21.75" hidden="false" customHeight="true" outlineLevel="0" collapsed="false">
      <c r="A582" s="276" t="s">
        <v>164</v>
      </c>
      <c r="B582" s="277" t="n">
        <f aca="false">production!$L23</f>
        <v>0</v>
      </c>
      <c r="C582" s="276"/>
      <c r="D582" s="278"/>
      <c r="E582" s="276" t="s">
        <v>164</v>
      </c>
      <c r="F582" s="277" t="n">
        <f aca="false">B582</f>
        <v>0</v>
      </c>
      <c r="G582" s="277"/>
    </row>
    <row r="583" customFormat="false" ht="21.75" hidden="false" customHeight="true" outlineLevel="0" collapsed="false">
      <c r="A583" s="276" t="s">
        <v>165</v>
      </c>
      <c r="B583" s="277" t="n">
        <f aca="false">production!$M23</f>
        <v>0</v>
      </c>
      <c r="C583" s="276"/>
      <c r="D583" s="278"/>
      <c r="E583" s="276" t="s">
        <v>165</v>
      </c>
      <c r="F583" s="277" t="n">
        <f aca="false">B583</f>
        <v>0</v>
      </c>
      <c r="G583" s="277"/>
    </row>
    <row r="584" customFormat="false" ht="21.75" hidden="false" customHeight="true" outlineLevel="0" collapsed="false">
      <c r="A584" s="276" t="s">
        <v>166</v>
      </c>
      <c r="B584" s="277" t="n">
        <f aca="false">production!$O23</f>
        <v>0</v>
      </c>
      <c r="C584" s="276"/>
      <c r="D584" s="278"/>
      <c r="E584" s="276" t="s">
        <v>166</v>
      </c>
      <c r="F584" s="277" t="n">
        <f aca="false">B584</f>
        <v>0</v>
      </c>
      <c r="G584" s="277"/>
    </row>
    <row r="585" customFormat="false" ht="21.75" hidden="false" customHeight="true" outlineLevel="0" collapsed="false">
      <c r="A585" s="276" t="s">
        <v>167</v>
      </c>
      <c r="B585" s="277" t="n">
        <f aca="false">production!$R23</f>
        <v>0</v>
      </c>
      <c r="C585" s="276"/>
      <c r="D585" s="278"/>
      <c r="E585" s="276" t="s">
        <v>167</v>
      </c>
      <c r="F585" s="277" t="n">
        <f aca="false">B585</f>
        <v>0</v>
      </c>
      <c r="G585" s="277"/>
    </row>
    <row r="586" customFormat="false" ht="21.75" hidden="false" customHeight="true" outlineLevel="0" collapsed="false">
      <c r="A586" s="276" t="s">
        <v>168</v>
      </c>
      <c r="B586" s="277" t="n">
        <f aca="false">production!$S23</f>
        <v>0</v>
      </c>
      <c r="C586" s="276"/>
      <c r="D586" s="278"/>
      <c r="E586" s="276" t="s">
        <v>168</v>
      </c>
      <c r="F586" s="277" t="n">
        <f aca="false">B586</f>
        <v>0</v>
      </c>
      <c r="G586" s="277"/>
    </row>
    <row r="587" customFormat="false" ht="21.75" hidden="false" customHeight="true" outlineLevel="0" collapsed="false">
      <c r="A587" s="276" t="s">
        <v>169</v>
      </c>
      <c r="B587" s="277" t="n">
        <f aca="false">production!$T23</f>
        <v>0</v>
      </c>
      <c r="C587" s="276"/>
      <c r="D587" s="278"/>
      <c r="E587" s="276" t="s">
        <v>169</v>
      </c>
      <c r="F587" s="277" t="n">
        <f aca="false">B587</f>
        <v>0</v>
      </c>
      <c r="G587" s="277"/>
    </row>
    <row r="588" customFormat="false" ht="21.75" hidden="false" customHeight="true" outlineLevel="0" collapsed="false">
      <c r="A588" s="276" t="s">
        <v>170</v>
      </c>
      <c r="B588" s="277" t="n">
        <f aca="false">production!$V23</f>
        <v>0</v>
      </c>
      <c r="C588" s="276"/>
      <c r="D588" s="278"/>
      <c r="E588" s="276" t="s">
        <v>170</v>
      </c>
      <c r="F588" s="277" t="n">
        <f aca="false">B588</f>
        <v>0</v>
      </c>
      <c r="G588" s="277"/>
    </row>
    <row r="589" customFormat="false" ht="21.75" hidden="false" customHeight="true" outlineLevel="0" collapsed="false">
      <c r="A589" s="276" t="s">
        <v>171</v>
      </c>
      <c r="B589" s="277" t="n">
        <f aca="false">production!$W23</f>
        <v>0</v>
      </c>
      <c r="C589" s="276"/>
      <c r="D589" s="278"/>
      <c r="E589" s="276" t="s">
        <v>171</v>
      </c>
      <c r="F589" s="277" t="n">
        <f aca="false">B589</f>
        <v>0</v>
      </c>
      <c r="G589" s="277"/>
    </row>
    <row r="590" customFormat="false" ht="21.75" hidden="false" customHeight="true" outlineLevel="0" collapsed="false">
      <c r="A590" s="278"/>
      <c r="B590" s="279"/>
      <c r="C590" s="278"/>
      <c r="D590" s="278"/>
      <c r="E590" s="278"/>
      <c r="F590" s="279"/>
      <c r="G590" s="279"/>
    </row>
    <row r="591" customFormat="false" ht="21.75" hidden="false" customHeight="true" outlineLevel="0" collapsed="false">
      <c r="A591" s="278"/>
      <c r="B591" s="279"/>
      <c r="C591" s="278"/>
      <c r="D591" s="278"/>
      <c r="E591" s="278"/>
      <c r="F591" s="279"/>
      <c r="G591" s="279"/>
    </row>
    <row r="592" customFormat="false" ht="21.75" hidden="false" customHeight="true" outlineLevel="0" collapsed="false">
      <c r="A592" s="278"/>
      <c r="B592" s="279"/>
      <c r="C592" s="278"/>
      <c r="D592" s="278"/>
      <c r="E592" s="278"/>
      <c r="F592" s="279"/>
      <c r="G592" s="279"/>
    </row>
    <row r="593" customFormat="false" ht="21.75" hidden="false" customHeight="true" outlineLevel="0" collapsed="false">
      <c r="A593" s="276" t="s">
        <v>172</v>
      </c>
      <c r="B593" s="277" t="n">
        <f aca="false">production!$AD23</f>
        <v>0</v>
      </c>
      <c r="C593" s="276"/>
      <c r="D593" s="278"/>
      <c r="E593" s="276" t="s">
        <v>172</v>
      </c>
      <c r="F593" s="277" t="n">
        <f aca="false">B593</f>
        <v>0</v>
      </c>
      <c r="G593" s="277"/>
    </row>
    <row r="594" customFormat="false" ht="21.75" hidden="false" customHeight="true" outlineLevel="0" collapsed="false">
      <c r="A594" s="276" t="s">
        <v>173</v>
      </c>
      <c r="B594" s="277" t="n">
        <f aca="false">production!$AE23</f>
        <v>0</v>
      </c>
      <c r="C594" s="276"/>
      <c r="D594" s="278"/>
      <c r="E594" s="276" t="s">
        <v>173</v>
      </c>
      <c r="F594" s="277" t="n">
        <f aca="false">B594</f>
        <v>0</v>
      </c>
      <c r="G594" s="277"/>
    </row>
    <row r="595" customFormat="false" ht="21.75" hidden="false" customHeight="true" outlineLevel="0" collapsed="false">
      <c r="A595" s="276" t="s">
        <v>174</v>
      </c>
      <c r="B595" s="277" t="n">
        <f aca="false">production!$AJ23</f>
        <v>0</v>
      </c>
      <c r="C595" s="276"/>
      <c r="D595" s="278"/>
      <c r="E595" s="276" t="s">
        <v>174</v>
      </c>
      <c r="F595" s="277" t="n">
        <f aca="false">B595</f>
        <v>0</v>
      </c>
      <c r="G595" s="277"/>
    </row>
    <row r="596" customFormat="false" ht="21.75" hidden="false" customHeight="true" outlineLevel="0" collapsed="false">
      <c r="A596" s="276" t="s">
        <v>175</v>
      </c>
      <c r="B596" s="277" t="n">
        <f aca="false">production!$AK23</f>
        <v>0</v>
      </c>
      <c r="C596" s="276"/>
      <c r="D596" s="278"/>
      <c r="E596" s="276" t="s">
        <v>175</v>
      </c>
      <c r="F596" s="277" t="n">
        <f aca="false">B596</f>
        <v>0</v>
      </c>
      <c r="G596" s="277"/>
    </row>
    <row r="597" customFormat="false" ht="21.75" hidden="false" customHeight="true" outlineLevel="0" collapsed="false">
      <c r="A597" s="278"/>
      <c r="B597" s="279"/>
      <c r="C597" s="278"/>
      <c r="D597" s="278"/>
      <c r="E597" s="278"/>
      <c r="F597" s="279"/>
      <c r="G597" s="279"/>
    </row>
    <row r="598" customFormat="false" ht="21.75" hidden="false" customHeight="true" outlineLevel="0" collapsed="false">
      <c r="A598" s="278"/>
      <c r="B598" s="279"/>
      <c r="C598" s="278"/>
      <c r="D598" s="278"/>
      <c r="E598" s="278"/>
      <c r="F598" s="279"/>
      <c r="G598" s="279"/>
    </row>
    <row r="599" customFormat="false" ht="21.75" hidden="false" customHeight="true" outlineLevel="0" collapsed="false">
      <c r="A599" s="276" t="s">
        <v>176</v>
      </c>
      <c r="B599" s="277" t="n">
        <f aca="false">production!$AY23</f>
        <v>0</v>
      </c>
      <c r="C599" s="276"/>
      <c r="D599" s="278"/>
      <c r="E599" s="276" t="s">
        <v>176</v>
      </c>
      <c r="F599" s="277" t="n">
        <f aca="false">B599</f>
        <v>0</v>
      </c>
      <c r="G599" s="277"/>
    </row>
    <row r="600" customFormat="false" ht="21.75" hidden="false" customHeight="true" outlineLevel="0" collapsed="false">
      <c r="A600" s="276" t="s">
        <v>187</v>
      </c>
      <c r="B600" s="277" t="n">
        <f aca="false">production!$BA23</f>
        <v>0</v>
      </c>
      <c r="C600" s="276"/>
      <c r="D600" s="278"/>
      <c r="E600" s="276" t="s">
        <v>187</v>
      </c>
      <c r="F600" s="277" t="n">
        <f aca="false">B600</f>
        <v>0</v>
      </c>
      <c r="G600" s="277"/>
    </row>
    <row r="601" customFormat="false" ht="21.75" hidden="false" customHeight="true" outlineLevel="0" collapsed="false">
      <c r="A601" s="278"/>
      <c r="B601" s="279"/>
      <c r="C601" s="278"/>
      <c r="D601" s="278"/>
      <c r="E601" s="278"/>
      <c r="F601" s="279"/>
      <c r="G601" s="279"/>
    </row>
    <row r="602" customFormat="false" ht="21.75" hidden="false" customHeight="true" outlineLevel="0" collapsed="false">
      <c r="A602" s="281" t="s">
        <v>26</v>
      </c>
      <c r="B602" s="282" t="n">
        <f aca="false">production!BJ23</f>
        <v>0</v>
      </c>
      <c r="C602" s="282"/>
      <c r="D602" s="278"/>
      <c r="E602" s="281" t="s">
        <v>26</v>
      </c>
      <c r="F602" s="282" t="n">
        <f aca="false">B602</f>
        <v>0</v>
      </c>
      <c r="G602" s="282" t="n">
        <f aca="false">C602</f>
        <v>0</v>
      </c>
    </row>
    <row r="603" customFormat="false" ht="21.75" hidden="false" customHeight="true" outlineLevel="0" collapsed="false">
      <c r="A603" s="281" t="s">
        <v>178</v>
      </c>
      <c r="B603" s="282" t="e">
        <f aca="false">#REF!</f>
        <v>#REF!</v>
      </c>
      <c r="C603" s="282"/>
      <c r="D603" s="278"/>
      <c r="E603" s="281" t="s">
        <v>178</v>
      </c>
      <c r="F603" s="282" t="e">
        <f aca="false">B603</f>
        <v>#REF!</v>
      </c>
      <c r="G603" s="282" t="n">
        <f aca="false">C603</f>
        <v>0</v>
      </c>
    </row>
    <row r="604" customFormat="false" ht="21.75" hidden="false" customHeight="true" outlineLevel="0" collapsed="false">
      <c r="A604" s="278"/>
      <c r="B604" s="279"/>
      <c r="C604" s="278"/>
      <c r="D604" s="278"/>
      <c r="E604" s="278"/>
      <c r="F604" s="279"/>
      <c r="G604" s="279"/>
    </row>
    <row r="605" customFormat="false" ht="21.75" hidden="false" customHeight="true" outlineLevel="0" collapsed="false">
      <c r="A605" s="280" t="s">
        <v>138</v>
      </c>
      <c r="B605" s="272" t="e">
        <f aca="false">SUM(B578:B604)</f>
        <v>#REF!</v>
      </c>
      <c r="C605" s="280"/>
      <c r="E605" s="280" t="s">
        <v>138</v>
      </c>
      <c r="F605" s="277" t="e">
        <f aca="false">SUM(F578:F604)</f>
        <v>#REF!</v>
      </c>
      <c r="G605" s="272"/>
    </row>
    <row r="606" customFormat="false" ht="21.75" hidden="false" customHeight="true" outlineLevel="0" collapsed="false">
      <c r="F606" s="279"/>
    </row>
    <row r="607" customFormat="false" ht="24" hidden="false" customHeight="true" outlineLevel="0" collapsed="false">
      <c r="A607" s="266" t="s">
        <v>154</v>
      </c>
      <c r="B607" s="266"/>
      <c r="C607" s="266"/>
      <c r="D607" s="267"/>
      <c r="E607" s="266" t="s">
        <v>154</v>
      </c>
      <c r="F607" s="266"/>
      <c r="G607" s="266"/>
    </row>
    <row r="608" customFormat="false" ht="24" hidden="false" customHeight="true" outlineLevel="0" collapsed="false">
      <c r="A608" s="268"/>
      <c r="B608" s="275"/>
      <c r="C608" s="268"/>
      <c r="D608" s="268"/>
      <c r="E608" s="268"/>
      <c r="F608" s="275"/>
      <c r="G608" s="275"/>
    </row>
    <row r="609" customFormat="false" ht="21.75" hidden="false" customHeight="true" outlineLevel="0" collapsed="false">
      <c r="A609" s="268" t="s">
        <v>155</v>
      </c>
      <c r="B609" s="269" t="n">
        <f aca="false">$B573</f>
        <v>46129</v>
      </c>
      <c r="C609" s="269"/>
      <c r="D609" s="268"/>
      <c r="E609" s="268" t="s">
        <v>155</v>
      </c>
      <c r="F609" s="269" t="n">
        <f aca="false">B609</f>
        <v>46129</v>
      </c>
      <c r="G609" s="269"/>
    </row>
    <row r="610" customFormat="false" ht="21.75" hidden="false" customHeight="true" outlineLevel="0" collapsed="false">
      <c r="A610" s="268" t="s">
        <v>156</v>
      </c>
      <c r="B610" s="288" t="str">
        <f aca="false">production!B23</f>
        <v/>
      </c>
      <c r="C610" s="288"/>
      <c r="D610" s="268"/>
      <c r="E610" s="268" t="s">
        <v>156</v>
      </c>
      <c r="F610" s="288" t="str">
        <f aca="false">B610</f>
        <v/>
      </c>
      <c r="G610" s="288"/>
    </row>
    <row r="612" customFormat="false" ht="21.75" hidden="false" customHeight="true" outlineLevel="0" collapsed="false">
      <c r="A612" s="272" t="s">
        <v>157</v>
      </c>
      <c r="B612" s="272" t="s">
        <v>158</v>
      </c>
      <c r="C612" s="272"/>
      <c r="E612" s="272" t="s">
        <v>157</v>
      </c>
      <c r="F612" s="272" t="s">
        <v>158</v>
      </c>
      <c r="G612" s="272"/>
    </row>
    <row r="613" customFormat="false" ht="21.75" hidden="false" customHeight="true" outlineLevel="0" collapsed="false">
      <c r="A613" s="272"/>
      <c r="B613" s="274" t="s">
        <v>159</v>
      </c>
      <c r="C613" s="274" t="s">
        <v>160</v>
      </c>
      <c r="E613" s="272"/>
      <c r="F613" s="274" t="s">
        <v>159</v>
      </c>
      <c r="G613" s="274" t="s">
        <v>160</v>
      </c>
    </row>
    <row r="614" customFormat="false" ht="21.75" hidden="false" customHeight="true" outlineLevel="0" collapsed="false">
      <c r="A614" s="276" t="s">
        <v>161</v>
      </c>
      <c r="B614" s="277" t="e">
        <f aca="false">#REF!</f>
        <v>#REF!</v>
      </c>
      <c r="C614" s="276"/>
      <c r="D614" s="278"/>
      <c r="E614" s="276" t="s">
        <v>161</v>
      </c>
      <c r="F614" s="277" t="e">
        <f aca="false">B614</f>
        <v>#REF!</v>
      </c>
      <c r="G614" s="277"/>
    </row>
    <row r="615" customFormat="false" ht="21.75" hidden="false" customHeight="true" outlineLevel="0" collapsed="false">
      <c r="A615" s="276" t="s">
        <v>162</v>
      </c>
      <c r="B615" s="277" t="e">
        <f aca="false">#REF!</f>
        <v>#REF!</v>
      </c>
      <c r="C615" s="276"/>
      <c r="D615" s="278"/>
      <c r="E615" s="276" t="s">
        <v>162</v>
      </c>
      <c r="F615" s="277" t="e">
        <f aca="false">B615</f>
        <v>#REF!</v>
      </c>
      <c r="G615" s="277"/>
    </row>
    <row r="616" customFormat="false" ht="21.75" hidden="false" customHeight="true" outlineLevel="0" collapsed="false">
      <c r="A616" s="278"/>
      <c r="B616" s="279"/>
      <c r="C616" s="278"/>
      <c r="D616" s="278"/>
      <c r="E616" s="278"/>
      <c r="F616" s="279"/>
      <c r="G616" s="279"/>
    </row>
    <row r="617" customFormat="false" ht="21.75" hidden="false" customHeight="true" outlineLevel="0" collapsed="false">
      <c r="A617" s="276" t="s">
        <v>163</v>
      </c>
      <c r="B617" s="277" t="e">
        <f aca="false">#REF!</f>
        <v>#REF!</v>
      </c>
      <c r="C617" s="276"/>
      <c r="D617" s="278"/>
      <c r="E617" s="276" t="s">
        <v>163</v>
      </c>
      <c r="F617" s="277" t="e">
        <f aca="false">B617</f>
        <v>#REF!</v>
      </c>
      <c r="G617" s="277"/>
    </row>
    <row r="618" customFormat="false" ht="21.75" hidden="false" customHeight="true" outlineLevel="0" collapsed="false">
      <c r="A618" s="276" t="s">
        <v>164</v>
      </c>
      <c r="B618" s="277" t="e">
        <f aca="false">#REF!</f>
        <v>#REF!</v>
      </c>
      <c r="C618" s="276"/>
      <c r="D618" s="278"/>
      <c r="E618" s="276" t="s">
        <v>164</v>
      </c>
      <c r="F618" s="277" t="e">
        <f aca="false">B618</f>
        <v>#REF!</v>
      </c>
      <c r="G618" s="277"/>
    </row>
    <row r="619" customFormat="false" ht="21.75" hidden="false" customHeight="true" outlineLevel="0" collapsed="false">
      <c r="A619" s="276" t="s">
        <v>165</v>
      </c>
      <c r="B619" s="277" t="e">
        <f aca="false">#REF!</f>
        <v>#REF!</v>
      </c>
      <c r="C619" s="276"/>
      <c r="D619" s="278"/>
      <c r="E619" s="276" t="s">
        <v>165</v>
      </c>
      <c r="F619" s="277" t="e">
        <f aca="false">B619</f>
        <v>#REF!</v>
      </c>
      <c r="G619" s="277"/>
    </row>
    <row r="620" customFormat="false" ht="21.75" hidden="false" customHeight="true" outlineLevel="0" collapsed="false">
      <c r="A620" s="276" t="s">
        <v>166</v>
      </c>
      <c r="B620" s="277" t="e">
        <f aca="false">#REF!</f>
        <v>#REF!</v>
      </c>
      <c r="C620" s="276"/>
      <c r="D620" s="278"/>
      <c r="E620" s="276" t="s">
        <v>166</v>
      </c>
      <c r="F620" s="277" t="e">
        <f aca="false">B620</f>
        <v>#REF!</v>
      </c>
      <c r="G620" s="277"/>
    </row>
    <row r="621" customFormat="false" ht="21.75" hidden="false" customHeight="true" outlineLevel="0" collapsed="false">
      <c r="A621" s="276" t="s">
        <v>167</v>
      </c>
      <c r="B621" s="277" t="e">
        <f aca="false">#REF!</f>
        <v>#REF!</v>
      </c>
      <c r="C621" s="276"/>
      <c r="D621" s="278"/>
      <c r="E621" s="276" t="s">
        <v>167</v>
      </c>
      <c r="F621" s="277" t="e">
        <f aca="false">B621</f>
        <v>#REF!</v>
      </c>
      <c r="G621" s="277"/>
    </row>
    <row r="622" customFormat="false" ht="21.75" hidden="false" customHeight="true" outlineLevel="0" collapsed="false">
      <c r="A622" s="276" t="s">
        <v>168</v>
      </c>
      <c r="B622" s="277" t="e">
        <f aca="false">#REF!</f>
        <v>#REF!</v>
      </c>
      <c r="C622" s="276"/>
      <c r="D622" s="278"/>
      <c r="E622" s="276" t="s">
        <v>168</v>
      </c>
      <c r="F622" s="277" t="e">
        <f aca="false">B622</f>
        <v>#REF!</v>
      </c>
      <c r="G622" s="277"/>
    </row>
    <row r="623" customFormat="false" ht="21.75" hidden="false" customHeight="true" outlineLevel="0" collapsed="false">
      <c r="A623" s="276" t="s">
        <v>169</v>
      </c>
      <c r="B623" s="277" t="e">
        <f aca="false">#REF!</f>
        <v>#REF!</v>
      </c>
      <c r="C623" s="276"/>
      <c r="D623" s="278"/>
      <c r="E623" s="276" t="s">
        <v>169</v>
      </c>
      <c r="F623" s="277" t="e">
        <f aca="false">B623</f>
        <v>#REF!</v>
      </c>
      <c r="G623" s="277"/>
    </row>
    <row r="624" customFormat="false" ht="21.75" hidden="false" customHeight="true" outlineLevel="0" collapsed="false">
      <c r="A624" s="276" t="s">
        <v>170</v>
      </c>
      <c r="B624" s="277" t="e">
        <f aca="false">#REF!</f>
        <v>#REF!</v>
      </c>
      <c r="C624" s="276"/>
      <c r="D624" s="278"/>
      <c r="E624" s="276" t="s">
        <v>170</v>
      </c>
      <c r="F624" s="277" t="e">
        <f aca="false">B624</f>
        <v>#REF!</v>
      </c>
      <c r="G624" s="277"/>
    </row>
    <row r="625" customFormat="false" ht="21.75" hidden="false" customHeight="true" outlineLevel="0" collapsed="false">
      <c r="A625" s="276" t="s">
        <v>171</v>
      </c>
      <c r="B625" s="277" t="e">
        <f aca="false">#REF!</f>
        <v>#REF!</v>
      </c>
      <c r="C625" s="276"/>
      <c r="D625" s="278"/>
      <c r="E625" s="276" t="s">
        <v>171</v>
      </c>
      <c r="F625" s="277" t="e">
        <f aca="false">B625</f>
        <v>#REF!</v>
      </c>
      <c r="G625" s="277"/>
    </row>
    <row r="626" customFormat="false" ht="21.75" hidden="false" customHeight="true" outlineLevel="0" collapsed="false">
      <c r="A626" s="278"/>
      <c r="B626" s="279"/>
      <c r="C626" s="278"/>
      <c r="D626" s="278"/>
      <c r="E626" s="278"/>
      <c r="F626" s="279"/>
      <c r="G626" s="279"/>
    </row>
    <row r="627" customFormat="false" ht="21.75" hidden="false" customHeight="true" outlineLevel="0" collapsed="false">
      <c r="A627" s="278"/>
      <c r="B627" s="279"/>
      <c r="C627" s="278"/>
      <c r="D627" s="278"/>
      <c r="E627" s="278"/>
      <c r="F627" s="279"/>
      <c r="G627" s="279"/>
    </row>
    <row r="628" customFormat="false" ht="21.75" hidden="false" customHeight="true" outlineLevel="0" collapsed="false">
      <c r="A628" s="278"/>
      <c r="B628" s="279"/>
      <c r="C628" s="278"/>
      <c r="D628" s="278"/>
      <c r="E628" s="278"/>
      <c r="F628" s="279"/>
      <c r="G628" s="279"/>
    </row>
    <row r="629" customFormat="false" ht="21.75" hidden="false" customHeight="true" outlineLevel="0" collapsed="false">
      <c r="A629" s="276" t="s">
        <v>172</v>
      </c>
      <c r="B629" s="277" t="e">
        <f aca="false">#REF!</f>
        <v>#REF!</v>
      </c>
      <c r="C629" s="276"/>
      <c r="D629" s="278"/>
      <c r="E629" s="276" t="s">
        <v>172</v>
      </c>
      <c r="F629" s="277" t="e">
        <f aca="false">B629</f>
        <v>#REF!</v>
      </c>
      <c r="G629" s="277"/>
    </row>
    <row r="630" customFormat="false" ht="21.75" hidden="false" customHeight="true" outlineLevel="0" collapsed="false">
      <c r="A630" s="276" t="s">
        <v>173</v>
      </c>
      <c r="B630" s="277" t="e">
        <f aca="false">#REF!</f>
        <v>#REF!</v>
      </c>
      <c r="C630" s="276"/>
      <c r="D630" s="278"/>
      <c r="E630" s="276" t="s">
        <v>173</v>
      </c>
      <c r="F630" s="277" t="e">
        <f aca="false">B630</f>
        <v>#REF!</v>
      </c>
      <c r="G630" s="277"/>
    </row>
    <row r="631" customFormat="false" ht="21.75" hidden="false" customHeight="true" outlineLevel="0" collapsed="false">
      <c r="A631" s="276" t="s">
        <v>174</v>
      </c>
      <c r="B631" s="277" t="e">
        <f aca="false">#REF!</f>
        <v>#REF!</v>
      </c>
      <c r="C631" s="276"/>
      <c r="D631" s="278"/>
      <c r="E631" s="276" t="s">
        <v>174</v>
      </c>
      <c r="F631" s="277" t="e">
        <f aca="false">B631</f>
        <v>#REF!</v>
      </c>
      <c r="G631" s="277"/>
    </row>
    <row r="632" customFormat="false" ht="21.75" hidden="false" customHeight="true" outlineLevel="0" collapsed="false">
      <c r="A632" s="276" t="s">
        <v>175</v>
      </c>
      <c r="B632" s="277" t="e">
        <f aca="false">#REF!</f>
        <v>#REF!</v>
      </c>
      <c r="C632" s="276"/>
      <c r="D632" s="278"/>
      <c r="E632" s="276" t="s">
        <v>175</v>
      </c>
      <c r="F632" s="277" t="e">
        <f aca="false">B632</f>
        <v>#REF!</v>
      </c>
      <c r="G632" s="277"/>
    </row>
    <row r="633" customFormat="false" ht="21.75" hidden="false" customHeight="true" outlineLevel="0" collapsed="false">
      <c r="A633" s="278"/>
      <c r="B633" s="279"/>
      <c r="C633" s="278"/>
      <c r="D633" s="278"/>
      <c r="E633" s="278"/>
      <c r="F633" s="279"/>
      <c r="G633" s="279"/>
    </row>
    <row r="634" customFormat="false" ht="21.75" hidden="false" customHeight="true" outlineLevel="0" collapsed="false">
      <c r="A634" s="278"/>
      <c r="B634" s="279"/>
      <c r="C634" s="278"/>
      <c r="D634" s="278"/>
      <c r="E634" s="278"/>
      <c r="F634" s="279"/>
      <c r="G634" s="279"/>
    </row>
    <row r="635" customFormat="false" ht="21.75" hidden="false" customHeight="true" outlineLevel="0" collapsed="false">
      <c r="A635" s="276" t="s">
        <v>176</v>
      </c>
      <c r="B635" s="277" t="e">
        <f aca="false">#REF!</f>
        <v>#REF!</v>
      </c>
      <c r="C635" s="276"/>
      <c r="D635" s="278"/>
      <c r="E635" s="276" t="s">
        <v>176</v>
      </c>
      <c r="F635" s="277" t="e">
        <f aca="false">B635</f>
        <v>#REF!</v>
      </c>
      <c r="G635" s="277"/>
    </row>
    <row r="636" customFormat="false" ht="21.75" hidden="false" customHeight="true" outlineLevel="0" collapsed="false">
      <c r="A636" s="276" t="s">
        <v>187</v>
      </c>
      <c r="B636" s="277" t="e">
        <f aca="false">#REF!</f>
        <v>#REF!</v>
      </c>
      <c r="C636" s="276"/>
      <c r="D636" s="278"/>
      <c r="E636" s="276" t="s">
        <v>187</v>
      </c>
      <c r="F636" s="277" t="e">
        <f aca="false">B636</f>
        <v>#REF!</v>
      </c>
      <c r="G636" s="277"/>
    </row>
    <row r="637" customFormat="false" ht="21.75" hidden="false" customHeight="true" outlineLevel="0" collapsed="false">
      <c r="A637" s="278"/>
      <c r="B637" s="279"/>
      <c r="C637" s="278"/>
      <c r="D637" s="278"/>
      <c r="E637" s="278"/>
      <c r="F637" s="279"/>
      <c r="G637" s="279"/>
    </row>
    <row r="638" customFormat="false" ht="21.75" hidden="false" customHeight="true" outlineLevel="0" collapsed="false">
      <c r="A638" s="278"/>
      <c r="B638" s="279"/>
      <c r="C638" s="278"/>
      <c r="D638" s="278"/>
      <c r="E638" s="278"/>
      <c r="F638" s="279"/>
      <c r="G638" s="279"/>
    </row>
    <row r="639" customFormat="false" ht="21.75" hidden="false" customHeight="true" outlineLevel="0" collapsed="false">
      <c r="A639" s="278"/>
      <c r="B639" s="279"/>
      <c r="C639" s="278"/>
      <c r="D639" s="278"/>
      <c r="E639" s="278"/>
      <c r="F639" s="279"/>
      <c r="G639" s="279"/>
    </row>
    <row r="640" customFormat="false" ht="21.75" hidden="false" customHeight="true" outlineLevel="0" collapsed="false">
      <c r="A640" s="278"/>
      <c r="B640" s="279"/>
      <c r="C640" s="278"/>
      <c r="D640" s="278"/>
      <c r="E640" s="278"/>
      <c r="F640" s="279"/>
      <c r="G640" s="279"/>
    </row>
    <row r="641" customFormat="false" ht="21.75" hidden="false" customHeight="true" outlineLevel="0" collapsed="false">
      <c r="A641" s="280" t="s">
        <v>138</v>
      </c>
      <c r="B641" s="272" t="e">
        <f aca="false">SUM(B614:B640)</f>
        <v>#REF!</v>
      </c>
      <c r="C641" s="280"/>
      <c r="E641" s="280" t="s">
        <v>138</v>
      </c>
      <c r="F641" s="277" t="e">
        <f aca="false">SUM(F614:F640)</f>
        <v>#REF!</v>
      </c>
      <c r="G641" s="272"/>
    </row>
    <row r="642" customFormat="false" ht="21.75" hidden="false" customHeight="true" outlineLevel="0" collapsed="false">
      <c r="F642" s="279"/>
    </row>
    <row r="643" customFormat="false" ht="24" hidden="false" customHeight="true" outlineLevel="0" collapsed="false">
      <c r="A643" s="266" t="s">
        <v>154</v>
      </c>
      <c r="B643" s="266"/>
      <c r="C643" s="266"/>
      <c r="D643" s="267"/>
      <c r="E643" s="266" t="s">
        <v>154</v>
      </c>
      <c r="F643" s="266"/>
      <c r="G643" s="266"/>
    </row>
    <row r="644" customFormat="false" ht="24" hidden="false" customHeight="true" outlineLevel="0" collapsed="false">
      <c r="A644" s="268"/>
      <c r="B644" s="275"/>
      <c r="C644" s="268"/>
      <c r="D644" s="268"/>
      <c r="E644" s="268"/>
      <c r="F644" s="275"/>
      <c r="G644" s="275"/>
    </row>
    <row r="645" customFormat="false" ht="21.75" hidden="false" customHeight="true" outlineLevel="0" collapsed="false">
      <c r="A645" s="268" t="s">
        <v>155</v>
      </c>
      <c r="B645" s="269" t="n">
        <f aca="false">$B609</f>
        <v>46129</v>
      </c>
      <c r="C645" s="269"/>
      <c r="D645" s="268"/>
      <c r="E645" s="268" t="s">
        <v>155</v>
      </c>
      <c r="F645" s="269" t="n">
        <f aca="false">B645</f>
        <v>46129</v>
      </c>
      <c r="G645" s="269"/>
    </row>
    <row r="646" customFormat="false" ht="21.75" hidden="false" customHeight="true" outlineLevel="0" collapsed="false">
      <c r="A646" s="268" t="s">
        <v>156</v>
      </c>
      <c r="B646" s="286" t="e">
        <f aca="false">#REF!</f>
        <v>#REF!</v>
      </c>
      <c r="C646" s="286"/>
      <c r="D646" s="268"/>
      <c r="E646" s="268" t="s">
        <v>156</v>
      </c>
      <c r="F646" s="286" t="e">
        <f aca="false">B646</f>
        <v>#REF!</v>
      </c>
      <c r="G646" s="286"/>
    </row>
    <row r="648" customFormat="false" ht="21.75" hidden="false" customHeight="true" outlineLevel="0" collapsed="false">
      <c r="A648" s="272" t="s">
        <v>157</v>
      </c>
      <c r="B648" s="272" t="s">
        <v>158</v>
      </c>
      <c r="C648" s="272"/>
      <c r="E648" s="272" t="s">
        <v>157</v>
      </c>
      <c r="F648" s="272" t="s">
        <v>158</v>
      </c>
      <c r="G648" s="272"/>
    </row>
    <row r="649" customFormat="false" ht="21.75" hidden="false" customHeight="true" outlineLevel="0" collapsed="false">
      <c r="A649" s="272"/>
      <c r="B649" s="274" t="s">
        <v>159</v>
      </c>
      <c r="C649" s="274" t="s">
        <v>160</v>
      </c>
      <c r="E649" s="272"/>
      <c r="F649" s="274" t="s">
        <v>159</v>
      </c>
      <c r="G649" s="274" t="s">
        <v>160</v>
      </c>
    </row>
    <row r="650" customFormat="false" ht="21.75" hidden="false" customHeight="true" outlineLevel="0" collapsed="false">
      <c r="A650" s="276" t="s">
        <v>161</v>
      </c>
      <c r="B650" s="277" t="n">
        <f aca="false">production!$D29</f>
        <v>0</v>
      </c>
      <c r="C650" s="276"/>
      <c r="D650" s="278"/>
      <c r="E650" s="276" t="s">
        <v>161</v>
      </c>
      <c r="F650" s="277" t="n">
        <f aca="false">B650</f>
        <v>0</v>
      </c>
      <c r="G650" s="277"/>
    </row>
    <row r="651" customFormat="false" ht="21.75" hidden="false" customHeight="true" outlineLevel="0" collapsed="false">
      <c r="A651" s="276" t="s">
        <v>162</v>
      </c>
      <c r="B651" s="277" t="n">
        <f aca="false">production!$E29</f>
        <v>0</v>
      </c>
      <c r="C651" s="276"/>
      <c r="D651" s="278"/>
      <c r="E651" s="276" t="s">
        <v>162</v>
      </c>
      <c r="F651" s="277" t="n">
        <f aca="false">B651</f>
        <v>0</v>
      </c>
      <c r="G651" s="277"/>
    </row>
    <row r="652" customFormat="false" ht="21.75" hidden="false" customHeight="true" outlineLevel="0" collapsed="false">
      <c r="A652" s="278"/>
      <c r="B652" s="279"/>
      <c r="C652" s="278"/>
      <c r="D652" s="278"/>
      <c r="E652" s="278"/>
      <c r="F652" s="279"/>
      <c r="G652" s="279"/>
    </row>
    <row r="653" customFormat="false" ht="21.75" hidden="false" customHeight="true" outlineLevel="0" collapsed="false">
      <c r="A653" s="276" t="s">
        <v>163</v>
      </c>
      <c r="B653" s="277" t="n">
        <f aca="false">production!$I29</f>
        <v>0</v>
      </c>
      <c r="C653" s="276"/>
      <c r="D653" s="278"/>
      <c r="E653" s="276" t="s">
        <v>163</v>
      </c>
      <c r="F653" s="277" t="n">
        <f aca="false">B653</f>
        <v>0</v>
      </c>
      <c r="G653" s="277"/>
    </row>
    <row r="654" customFormat="false" ht="21.75" hidden="false" customHeight="true" outlineLevel="0" collapsed="false">
      <c r="A654" s="276" t="s">
        <v>164</v>
      </c>
      <c r="B654" s="277" t="n">
        <f aca="false">production!$L29</f>
        <v>0</v>
      </c>
      <c r="C654" s="276"/>
      <c r="D654" s="278"/>
      <c r="E654" s="276" t="s">
        <v>164</v>
      </c>
      <c r="F654" s="277" t="n">
        <f aca="false">B654</f>
        <v>0</v>
      </c>
      <c r="G654" s="277"/>
    </row>
    <row r="655" customFormat="false" ht="21.75" hidden="false" customHeight="true" outlineLevel="0" collapsed="false">
      <c r="A655" s="276" t="s">
        <v>165</v>
      </c>
      <c r="B655" s="277" t="n">
        <f aca="false">production!$M29</f>
        <v>0</v>
      </c>
      <c r="C655" s="276"/>
      <c r="D655" s="278"/>
      <c r="E655" s="276" t="s">
        <v>165</v>
      </c>
      <c r="F655" s="277" t="n">
        <f aca="false">B655</f>
        <v>0</v>
      </c>
      <c r="G655" s="277"/>
    </row>
    <row r="656" customFormat="false" ht="21.75" hidden="false" customHeight="true" outlineLevel="0" collapsed="false">
      <c r="A656" s="276" t="s">
        <v>166</v>
      </c>
      <c r="B656" s="277" t="n">
        <f aca="false">production!$O29</f>
        <v>0</v>
      </c>
      <c r="C656" s="276"/>
      <c r="D656" s="278"/>
      <c r="E656" s="276" t="s">
        <v>166</v>
      </c>
      <c r="F656" s="277" t="n">
        <f aca="false">B656</f>
        <v>0</v>
      </c>
      <c r="G656" s="277"/>
    </row>
    <row r="657" customFormat="false" ht="21.75" hidden="false" customHeight="true" outlineLevel="0" collapsed="false">
      <c r="A657" s="276" t="s">
        <v>167</v>
      </c>
      <c r="B657" s="277" t="n">
        <f aca="false">production!$R29</f>
        <v>0</v>
      </c>
      <c r="C657" s="276"/>
      <c r="D657" s="278"/>
      <c r="E657" s="276" t="s">
        <v>167</v>
      </c>
      <c r="F657" s="277" t="n">
        <f aca="false">B657</f>
        <v>0</v>
      </c>
      <c r="G657" s="277"/>
    </row>
    <row r="658" customFormat="false" ht="21.75" hidden="false" customHeight="true" outlineLevel="0" collapsed="false">
      <c r="A658" s="276" t="s">
        <v>168</v>
      </c>
      <c r="B658" s="277" t="n">
        <f aca="false">production!$S29</f>
        <v>0</v>
      </c>
      <c r="C658" s="276"/>
      <c r="D658" s="278"/>
      <c r="E658" s="276" t="s">
        <v>168</v>
      </c>
      <c r="F658" s="277" t="n">
        <f aca="false">B658</f>
        <v>0</v>
      </c>
      <c r="G658" s="277"/>
    </row>
    <row r="659" customFormat="false" ht="21.75" hidden="false" customHeight="true" outlineLevel="0" collapsed="false">
      <c r="A659" s="276" t="s">
        <v>169</v>
      </c>
      <c r="B659" s="277" t="n">
        <f aca="false">production!$T29</f>
        <v>0</v>
      </c>
      <c r="C659" s="276"/>
      <c r="D659" s="278"/>
      <c r="E659" s="276" t="s">
        <v>169</v>
      </c>
      <c r="F659" s="277" t="n">
        <f aca="false">B659</f>
        <v>0</v>
      </c>
      <c r="G659" s="277"/>
    </row>
    <row r="660" customFormat="false" ht="21.75" hidden="false" customHeight="true" outlineLevel="0" collapsed="false">
      <c r="A660" s="278"/>
      <c r="B660" s="279"/>
      <c r="C660" s="278"/>
      <c r="D660" s="278"/>
      <c r="E660" s="278"/>
      <c r="F660" s="279"/>
      <c r="G660" s="279"/>
    </row>
    <row r="661" customFormat="false" ht="21.75" hidden="false" customHeight="true" outlineLevel="0" collapsed="false">
      <c r="A661" s="278"/>
      <c r="B661" s="279"/>
      <c r="C661" s="278"/>
      <c r="D661" s="278"/>
      <c r="E661" s="278"/>
      <c r="F661" s="279"/>
      <c r="G661" s="279"/>
    </row>
    <row r="662" customFormat="false" ht="21.75" hidden="false" customHeight="true" outlineLevel="0" collapsed="false">
      <c r="A662" s="278"/>
      <c r="B662" s="279"/>
      <c r="C662" s="278"/>
      <c r="D662" s="278"/>
      <c r="E662" s="278"/>
      <c r="F662" s="279"/>
      <c r="G662" s="279"/>
    </row>
    <row r="663" customFormat="false" ht="21.75" hidden="false" customHeight="true" outlineLevel="0" collapsed="false">
      <c r="A663" s="276" t="s">
        <v>188</v>
      </c>
      <c r="B663" s="277" t="n">
        <f aca="false">production!$Z29</f>
        <v>0</v>
      </c>
      <c r="C663" s="276"/>
      <c r="D663" s="278"/>
      <c r="E663" s="276" t="s">
        <v>188</v>
      </c>
      <c r="F663" s="277" t="n">
        <f aca="false">B663</f>
        <v>0</v>
      </c>
      <c r="G663" s="277"/>
    </row>
    <row r="664" customFormat="false" ht="21.75" hidden="false" customHeight="true" outlineLevel="0" collapsed="false">
      <c r="A664" s="276" t="s">
        <v>189</v>
      </c>
      <c r="B664" s="277" t="n">
        <f aca="false">production!$AA29</f>
        <v>0</v>
      </c>
      <c r="C664" s="276"/>
      <c r="D664" s="278"/>
      <c r="E664" s="276" t="s">
        <v>189</v>
      </c>
      <c r="F664" s="277" t="n">
        <f aca="false">B664</f>
        <v>0</v>
      </c>
      <c r="G664" s="277"/>
    </row>
    <row r="665" customFormat="false" ht="21.75" hidden="false" customHeight="true" outlineLevel="0" collapsed="false">
      <c r="A665" s="276" t="s">
        <v>172</v>
      </c>
      <c r="B665" s="277" t="n">
        <f aca="false">production!$AD29</f>
        <v>0</v>
      </c>
      <c r="C665" s="276"/>
      <c r="D665" s="278"/>
      <c r="E665" s="276" t="s">
        <v>172</v>
      </c>
      <c r="F665" s="277" t="n">
        <f aca="false">B665</f>
        <v>0</v>
      </c>
      <c r="G665" s="277"/>
    </row>
    <row r="666" customFormat="false" ht="21.75" hidden="false" customHeight="true" outlineLevel="0" collapsed="false">
      <c r="A666" s="276" t="s">
        <v>173</v>
      </c>
      <c r="B666" s="277" t="n">
        <f aca="false">production!$AE29</f>
        <v>0</v>
      </c>
      <c r="C666" s="276"/>
      <c r="D666" s="278"/>
      <c r="E666" s="276" t="s">
        <v>173</v>
      </c>
      <c r="F666" s="277" t="n">
        <f aca="false">B666</f>
        <v>0</v>
      </c>
      <c r="G666" s="277"/>
    </row>
    <row r="667" customFormat="false" ht="21.75" hidden="false" customHeight="true" outlineLevel="0" collapsed="false">
      <c r="A667" s="276" t="s">
        <v>174</v>
      </c>
      <c r="B667" s="277" t="n">
        <f aca="false">production!$AJ29</f>
        <v>0</v>
      </c>
      <c r="C667" s="276"/>
      <c r="D667" s="278"/>
      <c r="E667" s="276" t="s">
        <v>174</v>
      </c>
      <c r="F667" s="277" t="n">
        <f aca="false">B667</f>
        <v>0</v>
      </c>
      <c r="G667" s="277"/>
    </row>
    <row r="668" customFormat="false" ht="21.75" hidden="false" customHeight="true" outlineLevel="0" collapsed="false">
      <c r="A668" s="276" t="s">
        <v>175</v>
      </c>
      <c r="B668" s="277" t="n">
        <f aca="false">production!$AK29</f>
        <v>0</v>
      </c>
      <c r="C668" s="276"/>
      <c r="D668" s="278"/>
      <c r="E668" s="276" t="s">
        <v>175</v>
      </c>
      <c r="F668" s="277" t="n">
        <f aca="false">B668</f>
        <v>0</v>
      </c>
      <c r="G668" s="277"/>
    </row>
    <row r="669" customFormat="false" ht="21.75" hidden="false" customHeight="true" outlineLevel="0" collapsed="false">
      <c r="A669" s="278"/>
      <c r="B669" s="279"/>
      <c r="C669" s="278"/>
      <c r="D669" s="278"/>
      <c r="E669" s="278"/>
      <c r="F669" s="279"/>
      <c r="G669" s="279"/>
    </row>
    <row r="670" customFormat="false" ht="21.75" hidden="false" customHeight="true" outlineLevel="0" collapsed="false">
      <c r="A670" s="278"/>
      <c r="B670" s="279"/>
      <c r="C670" s="278"/>
      <c r="D670" s="278"/>
      <c r="E670" s="278"/>
      <c r="F670" s="279"/>
      <c r="G670" s="279"/>
    </row>
    <row r="671" customFormat="false" ht="21.75" hidden="false" customHeight="true" outlineLevel="0" collapsed="false">
      <c r="A671" s="276" t="s">
        <v>176</v>
      </c>
      <c r="B671" s="277" t="n">
        <f aca="false">production!$AY29</f>
        <v>0</v>
      </c>
      <c r="C671" s="276"/>
      <c r="D671" s="278"/>
      <c r="E671" s="276" t="s">
        <v>176</v>
      </c>
      <c r="F671" s="277" t="n">
        <f aca="false">B671</f>
        <v>0</v>
      </c>
      <c r="G671" s="277"/>
    </row>
    <row r="672" customFormat="false" ht="21.75" hidden="false" customHeight="true" outlineLevel="0" collapsed="false">
      <c r="A672" s="276" t="s">
        <v>187</v>
      </c>
      <c r="B672" s="277" t="n">
        <f aca="false">production!$BA29</f>
        <v>0</v>
      </c>
      <c r="C672" s="276"/>
      <c r="D672" s="278"/>
      <c r="E672" s="276" t="s">
        <v>187</v>
      </c>
      <c r="F672" s="277" t="n">
        <f aca="false">B672</f>
        <v>0</v>
      </c>
      <c r="G672" s="277"/>
    </row>
    <row r="673" customFormat="false" ht="21.75" hidden="false" customHeight="true" outlineLevel="0" collapsed="false">
      <c r="A673" s="278"/>
      <c r="B673" s="279"/>
      <c r="C673" s="278"/>
      <c r="D673" s="278"/>
      <c r="E673" s="278"/>
      <c r="F673" s="279"/>
      <c r="G673" s="279"/>
    </row>
    <row r="674" customFormat="false" ht="21.75" hidden="false" customHeight="true" outlineLevel="0" collapsed="false">
      <c r="A674" s="278"/>
      <c r="B674" s="279"/>
      <c r="C674" s="278"/>
      <c r="D674" s="278"/>
      <c r="E674" s="278"/>
      <c r="F674" s="279"/>
      <c r="G674" s="279"/>
    </row>
    <row r="675" customFormat="false" ht="21.75" hidden="false" customHeight="true" outlineLevel="0" collapsed="false">
      <c r="A675" s="278"/>
      <c r="B675" s="279"/>
      <c r="C675" s="278"/>
      <c r="D675" s="278"/>
      <c r="E675" s="278"/>
      <c r="F675" s="279"/>
      <c r="G675" s="279"/>
    </row>
    <row r="676" customFormat="false" ht="21.75" hidden="false" customHeight="true" outlineLevel="0" collapsed="false">
      <c r="A676" s="278"/>
      <c r="B676" s="279"/>
      <c r="C676" s="278"/>
      <c r="D676" s="278"/>
      <c r="E676" s="278"/>
      <c r="F676" s="279"/>
      <c r="G676" s="279"/>
    </row>
    <row r="677" customFormat="false" ht="21.75" hidden="false" customHeight="true" outlineLevel="0" collapsed="false">
      <c r="A677" s="280" t="s">
        <v>138</v>
      </c>
      <c r="B677" s="272" t="n">
        <f aca="false">SUM(B650:B676)</f>
        <v>0</v>
      </c>
      <c r="C677" s="280"/>
      <c r="E677" s="280" t="s">
        <v>138</v>
      </c>
      <c r="F677" s="277" t="n">
        <f aca="false">SUM(F650:F676)</f>
        <v>0</v>
      </c>
      <c r="G677" s="272"/>
    </row>
    <row r="678" customFormat="false" ht="21.75" hidden="false" customHeight="true" outlineLevel="0" collapsed="false">
      <c r="F678" s="279"/>
    </row>
    <row r="679" customFormat="false" ht="24" hidden="false" customHeight="true" outlineLevel="0" collapsed="false">
      <c r="A679" s="266" t="s">
        <v>154</v>
      </c>
      <c r="B679" s="266"/>
      <c r="C679" s="266"/>
      <c r="D679" s="267"/>
      <c r="E679" s="266" t="s">
        <v>154</v>
      </c>
      <c r="F679" s="266"/>
      <c r="G679" s="266"/>
    </row>
    <row r="680" customFormat="false" ht="21.75" hidden="false" customHeight="true" outlineLevel="0" collapsed="false">
      <c r="A680" s="268"/>
      <c r="B680" s="275"/>
      <c r="C680" s="268"/>
      <c r="D680" s="268"/>
      <c r="E680" s="268"/>
      <c r="F680" s="275"/>
      <c r="G680" s="275"/>
    </row>
    <row r="681" customFormat="false" ht="21.75" hidden="false" customHeight="true" outlineLevel="0" collapsed="false">
      <c r="A681" s="268" t="s">
        <v>155</v>
      </c>
      <c r="B681" s="269" t="n">
        <f aca="false">$B645</f>
        <v>46129</v>
      </c>
      <c r="C681" s="269"/>
      <c r="D681" s="268"/>
      <c r="E681" s="268" t="s">
        <v>155</v>
      </c>
      <c r="F681" s="269" t="n">
        <f aca="false">B681</f>
        <v>46129</v>
      </c>
      <c r="G681" s="269"/>
    </row>
    <row r="682" customFormat="false" ht="21.75" hidden="false" customHeight="true" outlineLevel="0" collapsed="false">
      <c r="A682" s="268" t="s">
        <v>156</v>
      </c>
      <c r="B682" s="286" t="str">
        <f aca="false">production!B38</f>
        <v>LIBRE</v>
      </c>
      <c r="C682" s="286"/>
      <c r="D682" s="268"/>
      <c r="E682" s="268" t="s">
        <v>156</v>
      </c>
      <c r="F682" s="286" t="str">
        <f aca="false">B682</f>
        <v>LIBRE</v>
      </c>
      <c r="G682" s="286"/>
    </row>
    <row r="684" customFormat="false" ht="21.75" hidden="false" customHeight="true" outlineLevel="0" collapsed="false">
      <c r="A684" s="272" t="s">
        <v>157</v>
      </c>
      <c r="B684" s="272" t="s">
        <v>158</v>
      </c>
      <c r="C684" s="272"/>
      <c r="E684" s="272" t="s">
        <v>157</v>
      </c>
      <c r="F684" s="272" t="s">
        <v>158</v>
      </c>
      <c r="G684" s="272"/>
    </row>
    <row r="685" customFormat="false" ht="21.75" hidden="false" customHeight="true" outlineLevel="0" collapsed="false">
      <c r="A685" s="272"/>
      <c r="B685" s="274" t="s">
        <v>159</v>
      </c>
      <c r="C685" s="274" t="s">
        <v>160</v>
      </c>
      <c r="E685" s="272"/>
      <c r="F685" s="274" t="s">
        <v>159</v>
      </c>
      <c r="G685" s="274" t="s">
        <v>160</v>
      </c>
    </row>
    <row r="686" customFormat="false" ht="21.75" hidden="false" customHeight="true" outlineLevel="0" collapsed="false">
      <c r="A686" s="276" t="s">
        <v>161</v>
      </c>
      <c r="B686" s="277" t="n">
        <f aca="false">production!$D38</f>
        <v>0</v>
      </c>
      <c r="C686" s="276"/>
      <c r="D686" s="278"/>
      <c r="E686" s="276" t="s">
        <v>161</v>
      </c>
      <c r="F686" s="277" t="n">
        <f aca="false">B686</f>
        <v>0</v>
      </c>
      <c r="G686" s="277"/>
    </row>
    <row r="687" customFormat="false" ht="21.75" hidden="false" customHeight="true" outlineLevel="0" collapsed="false">
      <c r="A687" s="276" t="s">
        <v>162</v>
      </c>
      <c r="B687" s="277" t="n">
        <f aca="false">production!$E38</f>
        <v>0</v>
      </c>
      <c r="C687" s="276"/>
      <c r="D687" s="278"/>
      <c r="E687" s="276" t="s">
        <v>162</v>
      </c>
      <c r="F687" s="277" t="n">
        <f aca="false">B687</f>
        <v>0</v>
      </c>
      <c r="G687" s="277"/>
    </row>
    <row r="688" customFormat="false" ht="21.75" hidden="false" customHeight="true" outlineLevel="0" collapsed="false">
      <c r="A688" s="278"/>
      <c r="B688" s="279"/>
      <c r="C688" s="278"/>
      <c r="D688" s="278"/>
      <c r="E688" s="278"/>
      <c r="F688" s="279"/>
      <c r="G688" s="279"/>
    </row>
    <row r="689" customFormat="false" ht="21.75" hidden="false" customHeight="true" outlineLevel="0" collapsed="false">
      <c r="A689" s="276" t="s">
        <v>163</v>
      </c>
      <c r="B689" s="277" t="n">
        <f aca="false">production!$I38</f>
        <v>0</v>
      </c>
      <c r="C689" s="276"/>
      <c r="D689" s="278"/>
      <c r="E689" s="276" t="s">
        <v>163</v>
      </c>
      <c r="F689" s="277" t="n">
        <f aca="false">B689</f>
        <v>0</v>
      </c>
      <c r="G689" s="277"/>
    </row>
    <row r="690" customFormat="false" ht="21.75" hidden="false" customHeight="true" outlineLevel="0" collapsed="false">
      <c r="A690" s="276" t="s">
        <v>164</v>
      </c>
      <c r="B690" s="277" t="n">
        <f aca="false">production!$L38</f>
        <v>0</v>
      </c>
      <c r="C690" s="276"/>
      <c r="D690" s="278"/>
      <c r="E690" s="276" t="s">
        <v>164</v>
      </c>
      <c r="F690" s="277" t="n">
        <f aca="false">B690</f>
        <v>0</v>
      </c>
      <c r="G690" s="277"/>
    </row>
    <row r="691" customFormat="false" ht="21.75" hidden="false" customHeight="true" outlineLevel="0" collapsed="false">
      <c r="A691" s="276" t="s">
        <v>165</v>
      </c>
      <c r="B691" s="277" t="n">
        <f aca="false">production!$M38</f>
        <v>0</v>
      </c>
      <c r="C691" s="276"/>
      <c r="D691" s="278"/>
      <c r="E691" s="276" t="s">
        <v>165</v>
      </c>
      <c r="F691" s="277" t="n">
        <f aca="false">B691</f>
        <v>0</v>
      </c>
      <c r="G691" s="277"/>
    </row>
    <row r="692" customFormat="false" ht="21.75" hidden="false" customHeight="true" outlineLevel="0" collapsed="false">
      <c r="A692" s="276" t="s">
        <v>166</v>
      </c>
      <c r="B692" s="277" t="n">
        <f aca="false">production!$O38</f>
        <v>0</v>
      </c>
      <c r="C692" s="276"/>
      <c r="D692" s="278"/>
      <c r="E692" s="276" t="s">
        <v>166</v>
      </c>
      <c r="F692" s="277" t="n">
        <f aca="false">B692</f>
        <v>0</v>
      </c>
      <c r="G692" s="277"/>
    </row>
    <row r="693" customFormat="false" ht="21.75" hidden="false" customHeight="true" outlineLevel="0" collapsed="false">
      <c r="A693" s="276" t="s">
        <v>167</v>
      </c>
      <c r="B693" s="277" t="n">
        <f aca="false">production!$R38</f>
        <v>0</v>
      </c>
      <c r="C693" s="276"/>
      <c r="D693" s="278"/>
      <c r="E693" s="276" t="s">
        <v>167</v>
      </c>
      <c r="F693" s="277" t="n">
        <f aca="false">B693</f>
        <v>0</v>
      </c>
      <c r="G693" s="277"/>
    </row>
    <row r="694" customFormat="false" ht="21.75" hidden="false" customHeight="true" outlineLevel="0" collapsed="false">
      <c r="A694" s="276" t="s">
        <v>168</v>
      </c>
      <c r="B694" s="277" t="n">
        <f aca="false">production!$S38</f>
        <v>0</v>
      </c>
      <c r="C694" s="276"/>
      <c r="D694" s="278"/>
      <c r="E694" s="276" t="s">
        <v>168</v>
      </c>
      <c r="F694" s="277" t="n">
        <f aca="false">B694</f>
        <v>0</v>
      </c>
      <c r="G694" s="277"/>
    </row>
    <row r="695" customFormat="false" ht="21.75" hidden="false" customHeight="true" outlineLevel="0" collapsed="false">
      <c r="A695" s="276" t="s">
        <v>169</v>
      </c>
      <c r="B695" s="277" t="n">
        <f aca="false">production!$T38</f>
        <v>0</v>
      </c>
      <c r="C695" s="276"/>
      <c r="D695" s="278"/>
      <c r="E695" s="276" t="s">
        <v>169</v>
      </c>
      <c r="F695" s="277" t="n">
        <f aca="false">B695</f>
        <v>0</v>
      </c>
      <c r="G695" s="277"/>
    </row>
    <row r="696" customFormat="false" ht="21.75" hidden="false" customHeight="true" outlineLevel="0" collapsed="false">
      <c r="A696" s="276" t="s">
        <v>170</v>
      </c>
      <c r="B696" s="277" t="n">
        <f aca="false">production!$V38</f>
        <v>0</v>
      </c>
      <c r="C696" s="276"/>
      <c r="D696" s="278"/>
      <c r="E696" s="276" t="s">
        <v>170</v>
      </c>
      <c r="F696" s="277" t="n">
        <f aca="false">B696</f>
        <v>0</v>
      </c>
      <c r="G696" s="277"/>
    </row>
    <row r="697" customFormat="false" ht="21.75" hidden="false" customHeight="true" outlineLevel="0" collapsed="false">
      <c r="A697" s="276" t="s">
        <v>171</v>
      </c>
      <c r="B697" s="277" t="n">
        <f aca="false">production!$W38</f>
        <v>0</v>
      </c>
      <c r="C697" s="276"/>
      <c r="D697" s="278"/>
      <c r="E697" s="276" t="s">
        <v>171</v>
      </c>
      <c r="F697" s="277" t="n">
        <f aca="false">B697</f>
        <v>0</v>
      </c>
      <c r="G697" s="277"/>
    </row>
    <row r="698" customFormat="false" ht="21.75" hidden="false" customHeight="true" outlineLevel="0" collapsed="false">
      <c r="A698" s="278"/>
      <c r="B698" s="279"/>
      <c r="C698" s="278"/>
      <c r="D698" s="278"/>
      <c r="E698" s="278"/>
      <c r="F698" s="279"/>
      <c r="G698" s="279"/>
    </row>
    <row r="699" customFormat="false" ht="21.75" hidden="false" customHeight="true" outlineLevel="0" collapsed="false">
      <c r="A699" s="278"/>
      <c r="B699" s="279"/>
      <c r="C699" s="278"/>
      <c r="D699" s="278"/>
      <c r="E699" s="278"/>
      <c r="F699" s="279"/>
      <c r="G699" s="279"/>
    </row>
    <row r="700" customFormat="false" ht="21.75" hidden="false" customHeight="true" outlineLevel="0" collapsed="false">
      <c r="A700" s="278"/>
      <c r="B700" s="279"/>
      <c r="C700" s="278"/>
      <c r="D700" s="278"/>
      <c r="E700" s="278"/>
      <c r="F700" s="279"/>
      <c r="G700" s="279"/>
    </row>
    <row r="701" customFormat="false" ht="21.75" hidden="false" customHeight="true" outlineLevel="0" collapsed="false">
      <c r="A701" s="276" t="s">
        <v>172</v>
      </c>
      <c r="B701" s="277" t="n">
        <f aca="false">production!$AD38</f>
        <v>0</v>
      </c>
      <c r="C701" s="276"/>
      <c r="D701" s="278"/>
      <c r="E701" s="276" t="s">
        <v>172</v>
      </c>
      <c r="F701" s="277" t="n">
        <f aca="false">B701</f>
        <v>0</v>
      </c>
      <c r="G701" s="277"/>
    </row>
    <row r="702" customFormat="false" ht="21.75" hidden="false" customHeight="true" outlineLevel="0" collapsed="false">
      <c r="A702" s="276" t="s">
        <v>173</v>
      </c>
      <c r="B702" s="277" t="n">
        <f aca="false">production!$AE38</f>
        <v>0</v>
      </c>
      <c r="C702" s="276"/>
      <c r="D702" s="278"/>
      <c r="E702" s="276" t="s">
        <v>173</v>
      </c>
      <c r="F702" s="277" t="n">
        <f aca="false">B702</f>
        <v>0</v>
      </c>
      <c r="G702" s="277"/>
    </row>
    <row r="703" customFormat="false" ht="21.75" hidden="false" customHeight="true" outlineLevel="0" collapsed="false">
      <c r="A703" s="276" t="s">
        <v>174</v>
      </c>
      <c r="B703" s="277" t="n">
        <f aca="false">production!$AJ38</f>
        <v>0</v>
      </c>
      <c r="C703" s="276"/>
      <c r="D703" s="278"/>
      <c r="E703" s="276" t="s">
        <v>174</v>
      </c>
      <c r="F703" s="277" t="n">
        <f aca="false">B703</f>
        <v>0</v>
      </c>
      <c r="G703" s="277"/>
    </row>
    <row r="704" customFormat="false" ht="21.75" hidden="false" customHeight="true" outlineLevel="0" collapsed="false">
      <c r="A704" s="276" t="s">
        <v>175</v>
      </c>
      <c r="B704" s="277" t="n">
        <f aca="false">production!$AK38</f>
        <v>0</v>
      </c>
      <c r="C704" s="276"/>
      <c r="D704" s="278"/>
      <c r="E704" s="276" t="s">
        <v>175</v>
      </c>
      <c r="F704" s="277" t="n">
        <f aca="false">B704</f>
        <v>0</v>
      </c>
      <c r="G704" s="277"/>
    </row>
    <row r="705" customFormat="false" ht="21.75" hidden="false" customHeight="true" outlineLevel="0" collapsed="false">
      <c r="A705" s="278"/>
      <c r="B705" s="279"/>
      <c r="C705" s="278"/>
      <c r="D705" s="278"/>
      <c r="E705" s="278"/>
      <c r="F705" s="279"/>
      <c r="G705" s="279"/>
    </row>
    <row r="706" customFormat="false" ht="21.75" hidden="false" customHeight="true" outlineLevel="0" collapsed="false">
      <c r="A706" s="278"/>
      <c r="B706" s="279"/>
      <c r="C706" s="278"/>
      <c r="D706" s="278"/>
      <c r="E706" s="278"/>
      <c r="F706" s="279"/>
      <c r="G706" s="279"/>
    </row>
    <row r="707" customFormat="false" ht="21.75" hidden="false" customHeight="true" outlineLevel="0" collapsed="false">
      <c r="A707" s="276" t="s">
        <v>176</v>
      </c>
      <c r="B707" s="277" t="n">
        <f aca="false">production!$AY38</f>
        <v>0</v>
      </c>
      <c r="C707" s="276"/>
      <c r="D707" s="278"/>
      <c r="E707" s="276" t="s">
        <v>176</v>
      </c>
      <c r="F707" s="277" t="n">
        <f aca="false">B707</f>
        <v>0</v>
      </c>
      <c r="G707" s="277"/>
    </row>
    <row r="708" customFormat="false" ht="21.75" hidden="false" customHeight="true" outlineLevel="0" collapsed="false">
      <c r="A708" s="276" t="s">
        <v>187</v>
      </c>
      <c r="B708" s="277" t="n">
        <f aca="false">production!$BA38</f>
        <v>0</v>
      </c>
      <c r="C708" s="276"/>
      <c r="D708" s="278"/>
      <c r="E708" s="276" t="s">
        <v>187</v>
      </c>
      <c r="F708" s="277" t="n">
        <f aca="false">B708</f>
        <v>0</v>
      </c>
      <c r="G708" s="277"/>
    </row>
    <row r="709" customFormat="false" ht="21.75" hidden="false" customHeight="true" outlineLevel="0" collapsed="false">
      <c r="A709" s="278"/>
      <c r="B709" s="279"/>
      <c r="C709" s="278"/>
      <c r="D709" s="278"/>
      <c r="E709" s="278"/>
      <c r="F709" s="279"/>
      <c r="G709" s="279"/>
    </row>
    <row r="710" customFormat="false" ht="21.75" hidden="false" customHeight="true" outlineLevel="0" collapsed="false">
      <c r="A710" s="278"/>
      <c r="B710" s="279"/>
      <c r="C710" s="278"/>
      <c r="D710" s="278"/>
      <c r="E710" s="278"/>
      <c r="F710" s="279"/>
      <c r="G710" s="279"/>
    </row>
    <row r="711" customFormat="false" ht="21.75" hidden="false" customHeight="true" outlineLevel="0" collapsed="false">
      <c r="A711" s="278"/>
      <c r="B711" s="279"/>
      <c r="C711" s="278"/>
      <c r="D711" s="278"/>
      <c r="E711" s="278"/>
      <c r="F711" s="279"/>
      <c r="G711" s="279"/>
    </row>
    <row r="712" customFormat="false" ht="21.75" hidden="false" customHeight="true" outlineLevel="0" collapsed="false">
      <c r="A712" s="278"/>
      <c r="B712" s="279"/>
      <c r="C712" s="278"/>
      <c r="D712" s="278"/>
      <c r="E712" s="278"/>
      <c r="F712" s="279"/>
      <c r="G712" s="279"/>
    </row>
    <row r="713" customFormat="false" ht="21.75" hidden="false" customHeight="true" outlineLevel="0" collapsed="false">
      <c r="A713" s="280" t="s">
        <v>138</v>
      </c>
      <c r="B713" s="272" t="n">
        <f aca="false">SUM(B686:B712)</f>
        <v>0</v>
      </c>
      <c r="C713" s="280"/>
      <c r="E713" s="280" t="s">
        <v>138</v>
      </c>
      <c r="F713" s="277" t="n">
        <f aca="false">SUM(F686:F712)</f>
        <v>0</v>
      </c>
      <c r="G713" s="272"/>
    </row>
    <row r="714" customFormat="false" ht="21.75" hidden="false" customHeight="true" outlineLevel="0" collapsed="false">
      <c r="F714" s="279"/>
    </row>
    <row r="715" customFormat="false" ht="24" hidden="false" customHeight="true" outlineLevel="0" collapsed="false">
      <c r="A715" s="266" t="s">
        <v>154</v>
      </c>
      <c r="B715" s="266"/>
      <c r="C715" s="266"/>
      <c r="D715" s="267"/>
      <c r="E715" s="266" t="s">
        <v>154</v>
      </c>
      <c r="F715" s="266"/>
      <c r="G715" s="266"/>
    </row>
    <row r="716" customFormat="false" ht="21.75" hidden="false" customHeight="true" outlineLevel="0" collapsed="false">
      <c r="A716" s="268"/>
      <c r="B716" s="275"/>
      <c r="C716" s="268"/>
      <c r="D716" s="268"/>
      <c r="E716" s="268"/>
      <c r="F716" s="275"/>
      <c r="G716" s="275"/>
    </row>
    <row r="717" customFormat="false" ht="21.75" hidden="false" customHeight="true" outlineLevel="0" collapsed="false">
      <c r="A717" s="268" t="s">
        <v>155</v>
      </c>
      <c r="B717" s="269" t="n">
        <f aca="false">$B681</f>
        <v>46129</v>
      </c>
      <c r="C717" s="269"/>
      <c r="D717" s="268"/>
      <c r="E717" s="268" t="s">
        <v>155</v>
      </c>
      <c r="F717" s="269" t="n">
        <f aca="false">B717</f>
        <v>46129</v>
      </c>
      <c r="G717" s="269"/>
    </row>
    <row r="718" customFormat="false" ht="21.75" hidden="false" customHeight="true" outlineLevel="0" collapsed="false">
      <c r="A718" s="268" t="s">
        <v>156</v>
      </c>
      <c r="B718" s="286" t="e">
        <f aca="false">#REF!</f>
        <v>#REF!</v>
      </c>
      <c r="C718" s="286"/>
      <c r="D718" s="268"/>
      <c r="E718" s="268" t="s">
        <v>156</v>
      </c>
      <c r="F718" s="286" t="e">
        <f aca="false">B718</f>
        <v>#REF!</v>
      </c>
      <c r="G718" s="286"/>
    </row>
    <row r="720" customFormat="false" ht="21.75" hidden="false" customHeight="true" outlineLevel="0" collapsed="false">
      <c r="A720" s="272" t="s">
        <v>157</v>
      </c>
      <c r="B720" s="272" t="s">
        <v>158</v>
      </c>
      <c r="C720" s="272"/>
      <c r="E720" s="272" t="s">
        <v>157</v>
      </c>
      <c r="F720" s="272" t="s">
        <v>158</v>
      </c>
      <c r="G720" s="272"/>
    </row>
    <row r="721" customFormat="false" ht="21.75" hidden="false" customHeight="true" outlineLevel="0" collapsed="false">
      <c r="A721" s="272"/>
      <c r="B721" s="274" t="s">
        <v>159</v>
      </c>
      <c r="C721" s="274" t="s">
        <v>160</v>
      </c>
      <c r="E721" s="272"/>
      <c r="F721" s="274" t="s">
        <v>159</v>
      </c>
      <c r="G721" s="274" t="s">
        <v>160</v>
      </c>
    </row>
    <row r="722" customFormat="false" ht="21.75" hidden="false" customHeight="true" outlineLevel="0" collapsed="false">
      <c r="A722" s="276" t="s">
        <v>161</v>
      </c>
      <c r="B722" s="277" t="e">
        <f aca="false">#REF!</f>
        <v>#REF!</v>
      </c>
      <c r="C722" s="276"/>
      <c r="D722" s="278"/>
      <c r="E722" s="276" t="s">
        <v>161</v>
      </c>
      <c r="F722" s="277" t="e">
        <f aca="false">B722</f>
        <v>#REF!</v>
      </c>
      <c r="G722" s="277"/>
    </row>
    <row r="723" customFormat="false" ht="21.75" hidden="false" customHeight="true" outlineLevel="0" collapsed="false">
      <c r="A723" s="276" t="s">
        <v>162</v>
      </c>
      <c r="B723" s="277" t="e">
        <f aca="false">#REF!</f>
        <v>#REF!</v>
      </c>
      <c r="C723" s="276"/>
      <c r="D723" s="278"/>
      <c r="E723" s="276" t="s">
        <v>162</v>
      </c>
      <c r="F723" s="277" t="e">
        <f aca="false">B723</f>
        <v>#REF!</v>
      </c>
      <c r="G723" s="277"/>
    </row>
    <row r="724" customFormat="false" ht="21.75" hidden="false" customHeight="true" outlineLevel="0" collapsed="false">
      <c r="A724" s="276" t="s">
        <v>180</v>
      </c>
      <c r="B724" s="277" t="e">
        <f aca="false">#REF!</f>
        <v>#REF!</v>
      </c>
      <c r="C724" s="276"/>
      <c r="D724" s="278"/>
      <c r="E724" s="276" t="s">
        <v>180</v>
      </c>
      <c r="F724" s="277" t="e">
        <f aca="false">B724</f>
        <v>#REF!</v>
      </c>
      <c r="G724" s="277"/>
    </row>
    <row r="725" customFormat="false" ht="21.75" hidden="false" customHeight="true" outlineLevel="0" collapsed="false">
      <c r="A725" s="276" t="s">
        <v>163</v>
      </c>
      <c r="B725" s="277" t="e">
        <f aca="false">#REF!</f>
        <v>#REF!</v>
      </c>
      <c r="C725" s="276"/>
      <c r="D725" s="278"/>
      <c r="E725" s="276" t="s">
        <v>163</v>
      </c>
      <c r="F725" s="277" t="e">
        <f aca="false">B725</f>
        <v>#REF!</v>
      </c>
      <c r="G725" s="277"/>
    </row>
    <row r="726" customFormat="false" ht="21.75" hidden="false" customHeight="true" outlineLevel="0" collapsed="false">
      <c r="A726" s="276" t="s">
        <v>164</v>
      </c>
      <c r="B726" s="277" t="e">
        <f aca="false">#REF!</f>
        <v>#REF!</v>
      </c>
      <c r="C726" s="276"/>
      <c r="D726" s="278"/>
      <c r="E726" s="276" t="s">
        <v>164</v>
      </c>
      <c r="F726" s="277" t="e">
        <f aca="false">B726</f>
        <v>#REF!</v>
      </c>
      <c r="G726" s="277"/>
    </row>
    <row r="727" customFormat="false" ht="21.75" hidden="false" customHeight="true" outlineLevel="0" collapsed="false">
      <c r="A727" s="276" t="s">
        <v>165</v>
      </c>
      <c r="B727" s="277" t="e">
        <f aca="false">#REF!</f>
        <v>#REF!</v>
      </c>
      <c r="C727" s="276"/>
      <c r="D727" s="278"/>
      <c r="E727" s="276" t="s">
        <v>165</v>
      </c>
      <c r="F727" s="277" t="e">
        <f aca="false">B727</f>
        <v>#REF!</v>
      </c>
      <c r="G727" s="277"/>
    </row>
    <row r="728" customFormat="false" ht="21.75" hidden="false" customHeight="true" outlineLevel="0" collapsed="false">
      <c r="A728" s="276" t="s">
        <v>166</v>
      </c>
      <c r="B728" s="277" t="e">
        <f aca="false">#REF!</f>
        <v>#REF!</v>
      </c>
      <c r="C728" s="276"/>
      <c r="D728" s="278"/>
      <c r="E728" s="276" t="s">
        <v>166</v>
      </c>
      <c r="F728" s="277" t="e">
        <f aca="false">B728</f>
        <v>#REF!</v>
      </c>
      <c r="G728" s="277"/>
    </row>
    <row r="729" customFormat="false" ht="21.75" hidden="false" customHeight="true" outlineLevel="0" collapsed="false">
      <c r="A729" s="276" t="s">
        <v>167</v>
      </c>
      <c r="B729" s="277" t="e">
        <f aca="false">#REF!</f>
        <v>#REF!</v>
      </c>
      <c r="C729" s="276"/>
      <c r="D729" s="278"/>
      <c r="E729" s="276" t="s">
        <v>167</v>
      </c>
      <c r="F729" s="277" t="e">
        <f aca="false">B729</f>
        <v>#REF!</v>
      </c>
      <c r="G729" s="277"/>
    </row>
    <row r="730" customFormat="false" ht="21.75" hidden="false" customHeight="true" outlineLevel="0" collapsed="false">
      <c r="A730" s="276" t="s">
        <v>168</v>
      </c>
      <c r="B730" s="277" t="e">
        <f aca="false">#REF!</f>
        <v>#REF!</v>
      </c>
      <c r="C730" s="276"/>
      <c r="D730" s="278"/>
      <c r="E730" s="276" t="s">
        <v>168</v>
      </c>
      <c r="F730" s="277" t="e">
        <f aca="false">B730</f>
        <v>#REF!</v>
      </c>
      <c r="G730" s="277"/>
    </row>
    <row r="731" customFormat="false" ht="21.75" hidden="false" customHeight="true" outlineLevel="0" collapsed="false">
      <c r="A731" s="276" t="s">
        <v>169</v>
      </c>
      <c r="B731" s="277" t="e">
        <f aca="false">#REF!</f>
        <v>#REF!</v>
      </c>
      <c r="C731" s="276"/>
      <c r="D731" s="278"/>
      <c r="E731" s="276" t="s">
        <v>169</v>
      </c>
      <c r="F731" s="277" t="e">
        <f aca="false">B731</f>
        <v>#REF!</v>
      </c>
      <c r="G731" s="277"/>
    </row>
    <row r="732" customFormat="false" ht="21.75" hidden="false" customHeight="true" outlineLevel="0" collapsed="false">
      <c r="A732" s="276" t="s">
        <v>170</v>
      </c>
      <c r="B732" s="277" t="e">
        <f aca="false">#REF!</f>
        <v>#REF!</v>
      </c>
      <c r="C732" s="276"/>
      <c r="D732" s="278"/>
      <c r="E732" s="276" t="s">
        <v>170</v>
      </c>
      <c r="F732" s="277" t="e">
        <f aca="false">B732</f>
        <v>#REF!</v>
      </c>
      <c r="G732" s="277"/>
    </row>
    <row r="733" customFormat="false" ht="21.75" hidden="false" customHeight="true" outlineLevel="0" collapsed="false">
      <c r="A733" s="276" t="s">
        <v>171</v>
      </c>
      <c r="B733" s="277" t="e">
        <f aca="false">#REF!</f>
        <v>#REF!</v>
      </c>
      <c r="C733" s="276"/>
      <c r="D733" s="278"/>
      <c r="E733" s="276" t="s">
        <v>171</v>
      </c>
      <c r="F733" s="277" t="e">
        <f aca="false">B733</f>
        <v>#REF!</v>
      </c>
      <c r="G733" s="277"/>
    </row>
    <row r="734" customFormat="false" ht="21.75" hidden="false" customHeight="true" outlineLevel="0" collapsed="false">
      <c r="A734" s="276" t="s">
        <v>190</v>
      </c>
      <c r="B734" s="277" t="e">
        <f aca="false">#REF!</f>
        <v>#REF!</v>
      </c>
      <c r="C734" s="276"/>
      <c r="D734" s="278"/>
      <c r="E734" s="276" t="str">
        <f aca="false">A734</f>
        <v>Petit Ep. Cannebe 500g</v>
      </c>
      <c r="F734" s="277" t="e">
        <f aca="false">B734</f>
        <v>#REF!</v>
      </c>
      <c r="G734" s="277"/>
    </row>
    <row r="735" customFormat="false" ht="21.75" hidden="false" customHeight="true" outlineLevel="0" collapsed="false">
      <c r="A735" s="276" t="s">
        <v>188</v>
      </c>
      <c r="B735" s="277" t="e">
        <f aca="false">#REF!</f>
        <v>#REF!</v>
      </c>
      <c r="C735" s="276"/>
      <c r="D735" s="278"/>
      <c r="E735" s="276" t="s">
        <v>188</v>
      </c>
      <c r="F735" s="277" t="e">
        <f aca="false">B735</f>
        <v>#REF!</v>
      </c>
      <c r="G735" s="277"/>
    </row>
    <row r="736" customFormat="false" ht="21.75" hidden="false" customHeight="true" outlineLevel="0" collapsed="false">
      <c r="A736" s="276" t="s">
        <v>189</v>
      </c>
      <c r="B736" s="277" t="e">
        <f aca="false">#REF!</f>
        <v>#REF!</v>
      </c>
      <c r="C736" s="276"/>
      <c r="D736" s="278"/>
      <c r="E736" s="276" t="s">
        <v>189</v>
      </c>
      <c r="F736" s="277" t="e">
        <f aca="false">B736</f>
        <v>#REF!</v>
      </c>
      <c r="G736" s="277"/>
    </row>
    <row r="737" customFormat="false" ht="21.75" hidden="false" customHeight="true" outlineLevel="0" collapsed="false">
      <c r="A737" s="276" t="s">
        <v>172</v>
      </c>
      <c r="B737" s="277" t="e">
        <f aca="false">#REF!</f>
        <v>#REF!</v>
      </c>
      <c r="C737" s="276"/>
      <c r="D737" s="278"/>
      <c r="E737" s="276" t="s">
        <v>172</v>
      </c>
      <c r="F737" s="277" t="e">
        <f aca="false">B737</f>
        <v>#REF!</v>
      </c>
      <c r="G737" s="277"/>
    </row>
    <row r="738" customFormat="false" ht="21.75" hidden="false" customHeight="true" outlineLevel="0" collapsed="false">
      <c r="A738" s="276" t="s">
        <v>173</v>
      </c>
      <c r="B738" s="277" t="e">
        <f aca="false">#REF!</f>
        <v>#REF!</v>
      </c>
      <c r="C738" s="276"/>
      <c r="D738" s="278"/>
      <c r="E738" s="276" t="s">
        <v>173</v>
      </c>
      <c r="F738" s="277" t="e">
        <f aca="false">B738</f>
        <v>#REF!</v>
      </c>
      <c r="G738" s="277"/>
    </row>
    <row r="739" customFormat="false" ht="21.75" hidden="false" customHeight="true" outlineLevel="0" collapsed="false">
      <c r="A739" s="276" t="s">
        <v>174</v>
      </c>
      <c r="B739" s="277" t="e">
        <f aca="false">#REF!</f>
        <v>#REF!</v>
      </c>
      <c r="C739" s="276"/>
      <c r="D739" s="278"/>
      <c r="E739" s="276" t="s">
        <v>174</v>
      </c>
      <c r="F739" s="277" t="e">
        <f aca="false">B739</f>
        <v>#REF!</v>
      </c>
      <c r="G739" s="277"/>
    </row>
    <row r="740" customFormat="false" ht="21.75" hidden="false" customHeight="true" outlineLevel="0" collapsed="false">
      <c r="A740" s="276" t="s">
        <v>175</v>
      </c>
      <c r="B740" s="277" t="e">
        <f aca="false">#REF!</f>
        <v>#REF!</v>
      </c>
      <c r="C740" s="276"/>
      <c r="D740" s="278"/>
      <c r="E740" s="276" t="s">
        <v>175</v>
      </c>
      <c r="F740" s="277" t="e">
        <f aca="false">B740</f>
        <v>#REF!</v>
      </c>
      <c r="G740" s="277"/>
    </row>
    <row r="741" customFormat="false" ht="21.75" hidden="false" customHeight="true" outlineLevel="0" collapsed="false">
      <c r="A741" s="276" t="s">
        <v>191</v>
      </c>
      <c r="B741" s="277" t="e">
        <f aca="false">#REF!</f>
        <v>#REF!</v>
      </c>
      <c r="C741" s="276"/>
      <c r="D741" s="278"/>
      <c r="E741" s="276" t="s">
        <v>191</v>
      </c>
      <c r="F741" s="277" t="e">
        <f aca="false">B741</f>
        <v>#REF!</v>
      </c>
      <c r="G741" s="277"/>
    </row>
    <row r="742" customFormat="false" ht="21.75" hidden="false" customHeight="true" outlineLevel="0" collapsed="false">
      <c r="A742" s="276" t="s">
        <v>192</v>
      </c>
      <c r="B742" s="277" t="e">
        <f aca="false">#REF!</f>
        <v>#REF!</v>
      </c>
      <c r="C742" s="276"/>
      <c r="D742" s="278"/>
      <c r="E742" s="276" t="s">
        <v>192</v>
      </c>
      <c r="F742" s="277" t="e">
        <f aca="false">B742</f>
        <v>#REF!</v>
      </c>
      <c r="G742" s="277"/>
    </row>
    <row r="743" customFormat="false" ht="21.75" hidden="false" customHeight="true" outlineLevel="0" collapsed="false">
      <c r="A743" s="276" t="s">
        <v>176</v>
      </c>
      <c r="B743" s="277" t="e">
        <f aca="false">#REF!</f>
        <v>#REF!</v>
      </c>
      <c r="C743" s="276"/>
      <c r="D743" s="278"/>
      <c r="E743" s="276" t="s">
        <v>176</v>
      </c>
      <c r="F743" s="277" t="e">
        <f aca="false">B743</f>
        <v>#REF!</v>
      </c>
      <c r="G743" s="277"/>
    </row>
    <row r="744" customFormat="false" ht="21.75" hidden="false" customHeight="true" outlineLevel="0" collapsed="false">
      <c r="A744" s="276" t="s">
        <v>187</v>
      </c>
      <c r="B744" s="277" t="e">
        <f aca="false">#REF!</f>
        <v>#REF!</v>
      </c>
      <c r="C744" s="276"/>
      <c r="D744" s="278"/>
      <c r="E744" s="276" t="s">
        <v>187</v>
      </c>
      <c r="F744" s="277" t="e">
        <f aca="false">B744</f>
        <v>#REF!</v>
      </c>
      <c r="G744" s="277"/>
    </row>
    <row r="745" customFormat="false" ht="21.75" hidden="false" customHeight="true" outlineLevel="0" collapsed="false">
      <c r="A745" s="276" t="s">
        <v>193</v>
      </c>
      <c r="B745" s="277" t="e">
        <f aca="false">#REF!</f>
        <v>#REF!</v>
      </c>
      <c r="C745" s="276"/>
      <c r="D745" s="278"/>
      <c r="E745" s="276" t="s">
        <v>193</v>
      </c>
      <c r="F745" s="277" t="e">
        <f aca="false">B745</f>
        <v>#REF!</v>
      </c>
      <c r="G745" s="277"/>
    </row>
    <row r="746" customFormat="false" ht="21.75" hidden="false" customHeight="true" outlineLevel="0" collapsed="false">
      <c r="A746" s="276" t="s">
        <v>194</v>
      </c>
      <c r="B746" s="277" t="e">
        <f aca="false">#REF!</f>
        <v>#REF!</v>
      </c>
      <c r="C746" s="276"/>
      <c r="D746" s="278"/>
      <c r="E746" s="276" t="s">
        <v>194</v>
      </c>
      <c r="F746" s="277" t="e">
        <f aca="false">B746</f>
        <v>#REF!</v>
      </c>
      <c r="G746" s="277"/>
    </row>
    <row r="747" customFormat="false" ht="21.75" hidden="false" customHeight="true" outlineLevel="0" collapsed="false">
      <c r="A747" s="276" t="s">
        <v>195</v>
      </c>
      <c r="B747" s="277" t="e">
        <f aca="false">#REF!</f>
        <v>#REF!</v>
      </c>
      <c r="C747" s="276"/>
      <c r="D747" s="278"/>
      <c r="E747" s="276" t="s">
        <v>195</v>
      </c>
      <c r="F747" s="277" t="e">
        <f aca="false">B747</f>
        <v>#REF!</v>
      </c>
      <c r="G747" s="277"/>
    </row>
    <row r="748" customFormat="false" ht="21.75" hidden="false" customHeight="true" outlineLevel="0" collapsed="false">
      <c r="A748" s="276" t="s">
        <v>196</v>
      </c>
      <c r="B748" s="277" t="e">
        <f aca="false">#REF!</f>
        <v>#REF!</v>
      </c>
      <c r="C748" s="276"/>
      <c r="D748" s="278"/>
      <c r="E748" s="276" t="s">
        <v>196</v>
      </c>
      <c r="F748" s="277" t="e">
        <f aca="false">B748</f>
        <v>#REF!</v>
      </c>
      <c r="G748" s="277"/>
    </row>
    <row r="749" customFormat="false" ht="21.75" hidden="false" customHeight="true" outlineLevel="0" collapsed="false">
      <c r="A749" s="280" t="s">
        <v>138</v>
      </c>
      <c r="B749" s="272" t="e">
        <f aca="false">SUM(B722:B748)</f>
        <v>#REF!</v>
      </c>
      <c r="C749" s="280"/>
      <c r="E749" s="280" t="s">
        <v>138</v>
      </c>
      <c r="F749" s="277" t="e">
        <f aca="false">SUM(F722:F748)</f>
        <v>#REF!</v>
      </c>
      <c r="G749" s="272"/>
    </row>
    <row r="750" customFormat="false" ht="21.75" hidden="false" customHeight="true" outlineLevel="0" collapsed="false">
      <c r="F750" s="279"/>
    </row>
    <row r="751" customFormat="false" ht="24" hidden="false" customHeight="true" outlineLevel="0" collapsed="false">
      <c r="A751" s="266" t="s">
        <v>154</v>
      </c>
      <c r="B751" s="266"/>
      <c r="C751" s="266"/>
      <c r="D751" s="267"/>
      <c r="E751" s="266" t="s">
        <v>154</v>
      </c>
      <c r="F751" s="266"/>
      <c r="G751" s="266"/>
    </row>
    <row r="752" customFormat="false" ht="21.75" hidden="false" customHeight="true" outlineLevel="0" collapsed="false">
      <c r="A752" s="268"/>
      <c r="B752" s="275"/>
      <c r="C752" s="268"/>
      <c r="D752" s="268"/>
      <c r="E752" s="268"/>
      <c r="F752" s="275"/>
      <c r="G752" s="275"/>
    </row>
    <row r="753" customFormat="false" ht="21.75" hidden="false" customHeight="true" outlineLevel="0" collapsed="false">
      <c r="A753" s="268" t="s">
        <v>155</v>
      </c>
      <c r="B753" s="269" t="n">
        <f aca="false">$B717</f>
        <v>46129</v>
      </c>
      <c r="C753" s="269"/>
      <c r="D753" s="268"/>
      <c r="E753" s="268" t="s">
        <v>155</v>
      </c>
      <c r="F753" s="269" t="n">
        <f aca="false">B753</f>
        <v>46129</v>
      </c>
      <c r="G753" s="269"/>
    </row>
    <row r="754" customFormat="false" ht="21.75" hidden="false" customHeight="true" outlineLevel="0" collapsed="false">
      <c r="A754" s="268" t="s">
        <v>156</v>
      </c>
      <c r="B754" s="286" t="e">
        <f aca="false">#REF!</f>
        <v>#REF!</v>
      </c>
      <c r="C754" s="286"/>
      <c r="D754" s="268"/>
      <c r="E754" s="268" t="s">
        <v>156</v>
      </c>
      <c r="F754" s="286" t="e">
        <f aca="false">B754</f>
        <v>#REF!</v>
      </c>
      <c r="G754" s="286"/>
    </row>
    <row r="756" customFormat="false" ht="21.75" hidden="false" customHeight="true" outlineLevel="0" collapsed="false">
      <c r="A756" s="272" t="s">
        <v>157</v>
      </c>
      <c r="B756" s="272" t="s">
        <v>158</v>
      </c>
      <c r="C756" s="272"/>
      <c r="E756" s="272" t="s">
        <v>157</v>
      </c>
      <c r="F756" s="272" t="s">
        <v>158</v>
      </c>
      <c r="G756" s="272"/>
    </row>
    <row r="757" customFormat="false" ht="21.75" hidden="false" customHeight="true" outlineLevel="0" collapsed="false">
      <c r="A757" s="272"/>
      <c r="B757" s="274" t="s">
        <v>159</v>
      </c>
      <c r="C757" s="274" t="s">
        <v>160</v>
      </c>
      <c r="E757" s="272"/>
      <c r="F757" s="274" t="s">
        <v>159</v>
      </c>
      <c r="G757" s="274" t="s">
        <v>160</v>
      </c>
    </row>
    <row r="758" customFormat="false" ht="21.75" hidden="false" customHeight="true" outlineLevel="0" collapsed="false">
      <c r="A758" s="276" t="s">
        <v>161</v>
      </c>
      <c r="B758" s="277" t="e">
        <f aca="false">#REF!</f>
        <v>#REF!</v>
      </c>
      <c r="C758" s="276"/>
      <c r="D758" s="278"/>
      <c r="E758" s="276" t="s">
        <v>161</v>
      </c>
      <c r="F758" s="277" t="e">
        <f aca="false">B758</f>
        <v>#REF!</v>
      </c>
      <c r="G758" s="277"/>
    </row>
    <row r="759" customFormat="false" ht="21.75" hidden="false" customHeight="true" outlineLevel="0" collapsed="false">
      <c r="A759" s="276" t="s">
        <v>162</v>
      </c>
      <c r="B759" s="277" t="e">
        <f aca="false">#REF!</f>
        <v>#REF!</v>
      </c>
      <c r="C759" s="276"/>
      <c r="D759" s="278"/>
      <c r="E759" s="276" t="s">
        <v>162</v>
      </c>
      <c r="F759" s="277" t="e">
        <f aca="false">B759</f>
        <v>#REF!</v>
      </c>
      <c r="G759" s="277"/>
    </row>
    <row r="760" customFormat="false" ht="21.75" hidden="false" customHeight="true" outlineLevel="0" collapsed="false">
      <c r="A760" s="276" t="s">
        <v>180</v>
      </c>
      <c r="B760" s="277" t="e">
        <f aca="false">#REF!</f>
        <v>#REF!</v>
      </c>
      <c r="C760" s="276"/>
      <c r="D760" s="278"/>
      <c r="E760" s="276" t="s">
        <v>180</v>
      </c>
      <c r="F760" s="277" t="e">
        <f aca="false">B760</f>
        <v>#REF!</v>
      </c>
      <c r="G760" s="277"/>
    </row>
    <row r="761" customFormat="false" ht="21.75" hidden="false" customHeight="true" outlineLevel="0" collapsed="false">
      <c r="A761" s="276" t="s">
        <v>163</v>
      </c>
      <c r="B761" s="277" t="e">
        <f aca="false">#REF!</f>
        <v>#REF!</v>
      </c>
      <c r="C761" s="276"/>
      <c r="D761" s="278"/>
      <c r="E761" s="276" t="s">
        <v>163</v>
      </c>
      <c r="F761" s="277" t="e">
        <f aca="false">B761</f>
        <v>#REF!</v>
      </c>
      <c r="G761" s="277"/>
    </row>
    <row r="762" customFormat="false" ht="21.75" hidden="false" customHeight="true" outlineLevel="0" collapsed="false">
      <c r="A762" s="276" t="s">
        <v>164</v>
      </c>
      <c r="B762" s="277" t="e">
        <f aca="false">#REF!</f>
        <v>#REF!</v>
      </c>
      <c r="C762" s="276"/>
      <c r="D762" s="278"/>
      <c r="E762" s="276" t="s">
        <v>164</v>
      </c>
      <c r="F762" s="277" t="e">
        <f aca="false">B762</f>
        <v>#REF!</v>
      </c>
      <c r="G762" s="277"/>
    </row>
    <row r="763" customFormat="false" ht="21.75" hidden="false" customHeight="true" outlineLevel="0" collapsed="false">
      <c r="A763" s="276" t="s">
        <v>165</v>
      </c>
      <c r="B763" s="277" t="e">
        <f aca="false">#REF!</f>
        <v>#REF!</v>
      </c>
      <c r="C763" s="276"/>
      <c r="D763" s="278"/>
      <c r="E763" s="276" t="s">
        <v>165</v>
      </c>
      <c r="F763" s="277" t="e">
        <f aca="false">B763</f>
        <v>#REF!</v>
      </c>
      <c r="G763" s="277"/>
    </row>
    <row r="764" customFormat="false" ht="21.75" hidden="false" customHeight="true" outlineLevel="0" collapsed="false">
      <c r="A764" s="276" t="s">
        <v>166</v>
      </c>
      <c r="B764" s="277" t="e">
        <f aca="false">#REF!</f>
        <v>#REF!</v>
      </c>
      <c r="C764" s="276"/>
      <c r="D764" s="278"/>
      <c r="E764" s="276" t="s">
        <v>166</v>
      </c>
      <c r="F764" s="277" t="e">
        <f aca="false">B764</f>
        <v>#REF!</v>
      </c>
      <c r="G764" s="277"/>
    </row>
    <row r="765" customFormat="false" ht="21.75" hidden="false" customHeight="true" outlineLevel="0" collapsed="false">
      <c r="A765" s="276" t="s">
        <v>167</v>
      </c>
      <c r="B765" s="277" t="e">
        <f aca="false">#REF!</f>
        <v>#REF!</v>
      </c>
      <c r="C765" s="276"/>
      <c r="D765" s="278"/>
      <c r="E765" s="276" t="s">
        <v>167</v>
      </c>
      <c r="F765" s="277" t="e">
        <f aca="false">B765</f>
        <v>#REF!</v>
      </c>
      <c r="G765" s="277"/>
    </row>
    <row r="766" customFormat="false" ht="21.75" hidden="false" customHeight="true" outlineLevel="0" collapsed="false">
      <c r="A766" s="276" t="s">
        <v>168</v>
      </c>
      <c r="B766" s="277" t="e">
        <f aca="false">#REF!</f>
        <v>#REF!</v>
      </c>
      <c r="C766" s="276"/>
      <c r="D766" s="278"/>
      <c r="E766" s="276" t="s">
        <v>168</v>
      </c>
      <c r="F766" s="277" t="e">
        <f aca="false">B766</f>
        <v>#REF!</v>
      </c>
      <c r="G766" s="277"/>
    </row>
    <row r="767" customFormat="false" ht="21.75" hidden="false" customHeight="true" outlineLevel="0" collapsed="false">
      <c r="A767" s="276" t="s">
        <v>169</v>
      </c>
      <c r="B767" s="277" t="e">
        <f aca="false">#REF!</f>
        <v>#REF!</v>
      </c>
      <c r="C767" s="276"/>
      <c r="D767" s="278"/>
      <c r="E767" s="276" t="s">
        <v>169</v>
      </c>
      <c r="F767" s="277" t="e">
        <f aca="false">B767</f>
        <v>#REF!</v>
      </c>
      <c r="G767" s="277"/>
    </row>
    <row r="768" customFormat="false" ht="21.75" hidden="false" customHeight="true" outlineLevel="0" collapsed="false">
      <c r="A768" s="276" t="s">
        <v>170</v>
      </c>
      <c r="B768" s="277" t="e">
        <f aca="false">#REF!</f>
        <v>#REF!</v>
      </c>
      <c r="C768" s="276"/>
      <c r="D768" s="278"/>
      <c r="E768" s="276" t="s">
        <v>170</v>
      </c>
      <c r="F768" s="277" t="e">
        <f aca="false">B768</f>
        <v>#REF!</v>
      </c>
      <c r="G768" s="277"/>
    </row>
    <row r="769" customFormat="false" ht="21.75" hidden="false" customHeight="true" outlineLevel="0" collapsed="false">
      <c r="A769" s="276" t="s">
        <v>171</v>
      </c>
      <c r="B769" s="277" t="e">
        <f aca="false">#REF!</f>
        <v>#REF!</v>
      </c>
      <c r="C769" s="276"/>
      <c r="D769" s="278"/>
      <c r="E769" s="276" t="s">
        <v>171</v>
      </c>
      <c r="F769" s="277" t="e">
        <f aca="false">B769</f>
        <v>#REF!</v>
      </c>
      <c r="G769" s="277"/>
    </row>
    <row r="770" customFormat="false" ht="21.75" hidden="false" customHeight="true" outlineLevel="0" collapsed="false">
      <c r="A770" s="276" t="s">
        <v>190</v>
      </c>
      <c r="B770" s="277" t="e">
        <f aca="false">#REF!</f>
        <v>#REF!</v>
      </c>
      <c r="C770" s="276"/>
      <c r="D770" s="278"/>
      <c r="E770" s="276" t="str">
        <f aca="false">A770</f>
        <v>Petit Ep. Cannebe 500g</v>
      </c>
      <c r="F770" s="277" t="e">
        <f aca="false">B770</f>
        <v>#REF!</v>
      </c>
      <c r="G770" s="277"/>
    </row>
    <row r="771" customFormat="false" ht="21.75" hidden="false" customHeight="true" outlineLevel="0" collapsed="false">
      <c r="A771" s="276" t="s">
        <v>188</v>
      </c>
      <c r="B771" s="277" t="e">
        <f aca="false">#REF!</f>
        <v>#REF!</v>
      </c>
      <c r="C771" s="276"/>
      <c r="D771" s="278"/>
      <c r="E771" s="276" t="s">
        <v>188</v>
      </c>
      <c r="F771" s="277" t="e">
        <f aca="false">B771</f>
        <v>#REF!</v>
      </c>
      <c r="G771" s="277"/>
    </row>
    <row r="772" customFormat="false" ht="21.75" hidden="false" customHeight="true" outlineLevel="0" collapsed="false">
      <c r="A772" s="276" t="s">
        <v>189</v>
      </c>
      <c r="B772" s="277" t="e">
        <f aca="false">#REF!</f>
        <v>#REF!</v>
      </c>
      <c r="C772" s="276"/>
      <c r="D772" s="278"/>
      <c r="E772" s="276" t="s">
        <v>189</v>
      </c>
      <c r="F772" s="277" t="e">
        <f aca="false">B772</f>
        <v>#REF!</v>
      </c>
      <c r="G772" s="277"/>
    </row>
    <row r="773" customFormat="false" ht="21.75" hidden="false" customHeight="true" outlineLevel="0" collapsed="false">
      <c r="A773" s="276" t="s">
        <v>172</v>
      </c>
      <c r="B773" s="277" t="e">
        <f aca="false">#REF!</f>
        <v>#REF!</v>
      </c>
      <c r="C773" s="276"/>
      <c r="D773" s="278"/>
      <c r="E773" s="276" t="s">
        <v>172</v>
      </c>
      <c r="F773" s="277" t="e">
        <f aca="false">B773</f>
        <v>#REF!</v>
      </c>
      <c r="G773" s="277"/>
    </row>
    <row r="774" customFormat="false" ht="21.75" hidden="false" customHeight="true" outlineLevel="0" collapsed="false">
      <c r="A774" s="276" t="s">
        <v>173</v>
      </c>
      <c r="B774" s="277" t="e">
        <f aca="false">#REF!</f>
        <v>#REF!</v>
      </c>
      <c r="C774" s="276"/>
      <c r="D774" s="278"/>
      <c r="E774" s="276" t="s">
        <v>173</v>
      </c>
      <c r="F774" s="277" t="e">
        <f aca="false">B774</f>
        <v>#REF!</v>
      </c>
      <c r="G774" s="277"/>
    </row>
    <row r="775" customFormat="false" ht="21.75" hidden="false" customHeight="true" outlineLevel="0" collapsed="false">
      <c r="A775" s="276" t="s">
        <v>174</v>
      </c>
      <c r="B775" s="277" t="e">
        <f aca="false">#REF!</f>
        <v>#REF!</v>
      </c>
      <c r="C775" s="276"/>
      <c r="D775" s="278"/>
      <c r="E775" s="276" t="s">
        <v>174</v>
      </c>
      <c r="F775" s="277" t="e">
        <f aca="false">B775</f>
        <v>#REF!</v>
      </c>
      <c r="G775" s="277"/>
    </row>
    <row r="776" customFormat="false" ht="21.75" hidden="false" customHeight="true" outlineLevel="0" collapsed="false">
      <c r="A776" s="276" t="s">
        <v>175</v>
      </c>
      <c r="B776" s="277" t="e">
        <f aca="false">#REF!</f>
        <v>#REF!</v>
      </c>
      <c r="C776" s="276"/>
      <c r="D776" s="278"/>
      <c r="E776" s="276" t="s">
        <v>175</v>
      </c>
      <c r="F776" s="277" t="e">
        <f aca="false">B776</f>
        <v>#REF!</v>
      </c>
      <c r="G776" s="277"/>
    </row>
    <row r="777" customFormat="false" ht="21.75" hidden="false" customHeight="true" outlineLevel="0" collapsed="false">
      <c r="A777" s="276" t="s">
        <v>191</v>
      </c>
      <c r="B777" s="277" t="e">
        <f aca="false">#REF!</f>
        <v>#REF!</v>
      </c>
      <c r="C777" s="276"/>
      <c r="D777" s="278"/>
      <c r="E777" s="276" t="s">
        <v>191</v>
      </c>
      <c r="F777" s="277" t="e">
        <f aca="false">B777</f>
        <v>#REF!</v>
      </c>
      <c r="G777" s="277"/>
    </row>
    <row r="778" customFormat="false" ht="21.75" hidden="false" customHeight="true" outlineLevel="0" collapsed="false">
      <c r="A778" s="276" t="s">
        <v>192</v>
      </c>
      <c r="B778" s="277" t="e">
        <f aca="false">#REF!</f>
        <v>#REF!</v>
      </c>
      <c r="C778" s="276"/>
      <c r="D778" s="278"/>
      <c r="E778" s="276" t="s">
        <v>192</v>
      </c>
      <c r="F778" s="277" t="e">
        <f aca="false">B778</f>
        <v>#REF!</v>
      </c>
      <c r="G778" s="277"/>
    </row>
    <row r="779" customFormat="false" ht="21.75" hidden="false" customHeight="true" outlineLevel="0" collapsed="false">
      <c r="A779" s="276" t="s">
        <v>176</v>
      </c>
      <c r="B779" s="277" t="e">
        <f aca="false">#REF!</f>
        <v>#REF!</v>
      </c>
      <c r="C779" s="276"/>
      <c r="D779" s="278"/>
      <c r="E779" s="276" t="s">
        <v>176</v>
      </c>
      <c r="F779" s="277" t="e">
        <f aca="false">B779</f>
        <v>#REF!</v>
      </c>
      <c r="G779" s="277"/>
    </row>
    <row r="780" customFormat="false" ht="21.75" hidden="false" customHeight="true" outlineLevel="0" collapsed="false">
      <c r="A780" s="276" t="s">
        <v>187</v>
      </c>
      <c r="B780" s="277" t="e">
        <f aca="false">#REF!</f>
        <v>#REF!</v>
      </c>
      <c r="C780" s="276"/>
      <c r="D780" s="278"/>
      <c r="E780" s="276" t="s">
        <v>187</v>
      </c>
      <c r="F780" s="277" t="e">
        <f aca="false">B780</f>
        <v>#REF!</v>
      </c>
      <c r="G780" s="277"/>
    </row>
    <row r="781" customFormat="false" ht="21.75" hidden="false" customHeight="true" outlineLevel="0" collapsed="false">
      <c r="A781" s="276" t="s">
        <v>193</v>
      </c>
      <c r="B781" s="277" t="e">
        <f aca="false">#REF!</f>
        <v>#REF!</v>
      </c>
      <c r="C781" s="276"/>
      <c r="D781" s="278"/>
      <c r="E781" s="276" t="s">
        <v>193</v>
      </c>
      <c r="F781" s="277" t="e">
        <f aca="false">B781</f>
        <v>#REF!</v>
      </c>
      <c r="G781" s="277"/>
    </row>
    <row r="782" customFormat="false" ht="21.75" hidden="false" customHeight="true" outlineLevel="0" collapsed="false">
      <c r="A782" s="276" t="s">
        <v>194</v>
      </c>
      <c r="B782" s="277" t="e">
        <f aca="false">#REF!</f>
        <v>#REF!</v>
      </c>
      <c r="C782" s="276"/>
      <c r="D782" s="278"/>
      <c r="E782" s="276" t="s">
        <v>194</v>
      </c>
      <c r="F782" s="277" t="e">
        <f aca="false">B782</f>
        <v>#REF!</v>
      </c>
      <c r="G782" s="277"/>
    </row>
    <row r="783" customFormat="false" ht="21.75" hidden="false" customHeight="true" outlineLevel="0" collapsed="false">
      <c r="A783" s="276" t="s">
        <v>195</v>
      </c>
      <c r="B783" s="277" t="e">
        <f aca="false">#REF!</f>
        <v>#REF!</v>
      </c>
      <c r="C783" s="276"/>
      <c r="D783" s="278"/>
      <c r="E783" s="276" t="s">
        <v>195</v>
      </c>
      <c r="F783" s="277" t="e">
        <f aca="false">B783</f>
        <v>#REF!</v>
      </c>
      <c r="G783" s="277"/>
    </row>
    <row r="784" customFormat="false" ht="21.75" hidden="false" customHeight="true" outlineLevel="0" collapsed="false">
      <c r="A784" s="276" t="s">
        <v>196</v>
      </c>
      <c r="B784" s="277" t="e">
        <f aca="false">#REF!</f>
        <v>#REF!</v>
      </c>
      <c r="C784" s="276"/>
      <c r="D784" s="278"/>
      <c r="E784" s="276" t="s">
        <v>196</v>
      </c>
      <c r="F784" s="277" t="e">
        <f aca="false">B784</f>
        <v>#REF!</v>
      </c>
      <c r="G784" s="277"/>
    </row>
    <row r="785" customFormat="false" ht="21.75" hidden="false" customHeight="true" outlineLevel="0" collapsed="false">
      <c r="A785" s="280" t="s">
        <v>138</v>
      </c>
      <c r="B785" s="293" t="e">
        <f aca="false">SUM(B758:B784)</f>
        <v>#REF!</v>
      </c>
      <c r="C785" s="280"/>
      <c r="E785" s="280" t="s">
        <v>138</v>
      </c>
      <c r="F785" s="277" t="e">
        <f aca="false">SUM(F758:F784)</f>
        <v>#REF!</v>
      </c>
      <c r="G785" s="272"/>
    </row>
    <row r="786" customFormat="false" ht="21.75" hidden="false" customHeight="true" outlineLevel="0" collapsed="false">
      <c r="F786" s="279"/>
    </row>
    <row r="787" customFormat="false" ht="24" hidden="false" customHeight="true" outlineLevel="0" collapsed="false">
      <c r="A787" s="266" t="s">
        <v>154</v>
      </c>
      <c r="B787" s="266"/>
      <c r="C787" s="266"/>
      <c r="D787" s="267"/>
      <c r="E787" s="266" t="s">
        <v>154</v>
      </c>
      <c r="F787" s="266"/>
      <c r="G787" s="266"/>
    </row>
    <row r="788" customFormat="false" ht="21.75" hidden="false" customHeight="true" outlineLevel="0" collapsed="false">
      <c r="A788" s="268"/>
      <c r="B788" s="275"/>
      <c r="C788" s="268"/>
      <c r="D788" s="268"/>
      <c r="E788" s="268"/>
      <c r="F788" s="275"/>
      <c r="G788" s="275"/>
    </row>
    <row r="789" customFormat="false" ht="21.75" hidden="false" customHeight="true" outlineLevel="0" collapsed="false">
      <c r="A789" s="268" t="s">
        <v>155</v>
      </c>
      <c r="B789" s="269" t="n">
        <f aca="false">$B753</f>
        <v>46129</v>
      </c>
      <c r="C789" s="269"/>
      <c r="D789" s="268"/>
      <c r="E789" s="268" t="s">
        <v>155</v>
      </c>
      <c r="F789" s="269" t="n">
        <f aca="false">B789</f>
        <v>46129</v>
      </c>
      <c r="G789" s="269"/>
    </row>
    <row r="790" customFormat="false" ht="21.75" hidden="false" customHeight="true" outlineLevel="0" collapsed="false">
      <c r="A790" s="268" t="s">
        <v>156</v>
      </c>
      <c r="B790" s="286" t="e">
        <f aca="false">#REF!</f>
        <v>#REF!</v>
      </c>
      <c r="C790" s="286"/>
      <c r="D790" s="268"/>
      <c r="E790" s="268" t="s">
        <v>156</v>
      </c>
      <c r="F790" s="286" t="e">
        <f aca="false">B790</f>
        <v>#REF!</v>
      </c>
      <c r="G790" s="286"/>
    </row>
    <row r="792" customFormat="false" ht="21.75" hidden="false" customHeight="true" outlineLevel="0" collapsed="false">
      <c r="A792" s="272" t="s">
        <v>157</v>
      </c>
      <c r="B792" s="272" t="s">
        <v>158</v>
      </c>
      <c r="C792" s="272"/>
      <c r="E792" s="272" t="s">
        <v>157</v>
      </c>
      <c r="F792" s="272" t="s">
        <v>158</v>
      </c>
      <c r="G792" s="272"/>
    </row>
    <row r="793" customFormat="false" ht="21.75" hidden="false" customHeight="true" outlineLevel="0" collapsed="false">
      <c r="A793" s="272"/>
      <c r="B793" s="274" t="s">
        <v>159</v>
      </c>
      <c r="C793" s="274" t="s">
        <v>160</v>
      </c>
      <c r="E793" s="272"/>
      <c r="F793" s="274" t="s">
        <v>159</v>
      </c>
      <c r="G793" s="274" t="s">
        <v>160</v>
      </c>
    </row>
    <row r="794" customFormat="false" ht="21.75" hidden="false" customHeight="true" outlineLevel="0" collapsed="false">
      <c r="A794" s="276" t="s">
        <v>161</v>
      </c>
      <c r="B794" s="277" t="e">
        <f aca="false">#REF!</f>
        <v>#REF!</v>
      </c>
      <c r="C794" s="276"/>
      <c r="D794" s="278"/>
      <c r="E794" s="276" t="s">
        <v>161</v>
      </c>
      <c r="F794" s="277" t="e">
        <f aca="false">B794</f>
        <v>#REF!</v>
      </c>
      <c r="G794" s="277"/>
    </row>
    <row r="795" customFormat="false" ht="21.75" hidden="false" customHeight="true" outlineLevel="0" collapsed="false">
      <c r="A795" s="276" t="s">
        <v>162</v>
      </c>
      <c r="B795" s="277" t="e">
        <f aca="false">#REF!</f>
        <v>#REF!</v>
      </c>
      <c r="C795" s="276"/>
      <c r="D795" s="278"/>
      <c r="E795" s="276" t="s">
        <v>162</v>
      </c>
      <c r="F795" s="277" t="e">
        <f aca="false">B795</f>
        <v>#REF!</v>
      </c>
      <c r="G795" s="277"/>
    </row>
    <row r="796" customFormat="false" ht="21.75" hidden="false" customHeight="true" outlineLevel="0" collapsed="false">
      <c r="A796" s="276" t="s">
        <v>180</v>
      </c>
      <c r="B796" s="277" t="e">
        <f aca="false">#REF!</f>
        <v>#REF!</v>
      </c>
      <c r="C796" s="276"/>
      <c r="D796" s="278"/>
      <c r="E796" s="276" t="s">
        <v>180</v>
      </c>
      <c r="F796" s="277" t="e">
        <f aca="false">B796</f>
        <v>#REF!</v>
      </c>
      <c r="G796" s="277"/>
    </row>
    <row r="797" customFormat="false" ht="21.75" hidden="false" customHeight="true" outlineLevel="0" collapsed="false">
      <c r="A797" s="276" t="s">
        <v>163</v>
      </c>
      <c r="B797" s="277" t="e">
        <f aca="false">#REF!</f>
        <v>#REF!</v>
      </c>
      <c r="C797" s="276"/>
      <c r="D797" s="278"/>
      <c r="E797" s="276" t="s">
        <v>163</v>
      </c>
      <c r="F797" s="277" t="e">
        <f aca="false">B797</f>
        <v>#REF!</v>
      </c>
      <c r="G797" s="277"/>
    </row>
    <row r="798" customFormat="false" ht="21.75" hidden="false" customHeight="true" outlineLevel="0" collapsed="false">
      <c r="A798" s="276" t="s">
        <v>164</v>
      </c>
      <c r="B798" s="277" t="e">
        <f aca="false">#REF!</f>
        <v>#REF!</v>
      </c>
      <c r="C798" s="276"/>
      <c r="D798" s="278"/>
      <c r="E798" s="276" t="s">
        <v>164</v>
      </c>
      <c r="F798" s="277" t="e">
        <f aca="false">B798</f>
        <v>#REF!</v>
      </c>
      <c r="G798" s="277"/>
    </row>
    <row r="799" customFormat="false" ht="21.75" hidden="false" customHeight="true" outlineLevel="0" collapsed="false">
      <c r="A799" s="276" t="s">
        <v>165</v>
      </c>
      <c r="B799" s="277" t="e">
        <f aca="false">#REF!</f>
        <v>#REF!</v>
      </c>
      <c r="C799" s="276"/>
      <c r="D799" s="278"/>
      <c r="E799" s="276" t="s">
        <v>165</v>
      </c>
      <c r="F799" s="277" t="e">
        <f aca="false">B799</f>
        <v>#REF!</v>
      </c>
      <c r="G799" s="277"/>
    </row>
    <row r="800" customFormat="false" ht="21.75" hidden="false" customHeight="true" outlineLevel="0" collapsed="false">
      <c r="A800" s="276" t="s">
        <v>166</v>
      </c>
      <c r="B800" s="277" t="e">
        <f aca="false">#REF!</f>
        <v>#REF!</v>
      </c>
      <c r="C800" s="276"/>
      <c r="D800" s="278"/>
      <c r="E800" s="276" t="s">
        <v>166</v>
      </c>
      <c r="F800" s="277" t="e">
        <f aca="false">B800</f>
        <v>#REF!</v>
      </c>
      <c r="G800" s="277"/>
    </row>
    <row r="801" customFormat="false" ht="21.75" hidden="false" customHeight="true" outlineLevel="0" collapsed="false">
      <c r="A801" s="276" t="s">
        <v>167</v>
      </c>
      <c r="B801" s="277" t="e">
        <f aca="false">#REF!</f>
        <v>#REF!</v>
      </c>
      <c r="C801" s="276"/>
      <c r="D801" s="278"/>
      <c r="E801" s="276" t="s">
        <v>167</v>
      </c>
      <c r="F801" s="277" t="e">
        <f aca="false">B801</f>
        <v>#REF!</v>
      </c>
      <c r="G801" s="277"/>
    </row>
    <row r="802" customFormat="false" ht="21.75" hidden="false" customHeight="true" outlineLevel="0" collapsed="false">
      <c r="A802" s="276" t="s">
        <v>168</v>
      </c>
      <c r="B802" s="277" t="e">
        <f aca="false">#REF!</f>
        <v>#REF!</v>
      </c>
      <c r="C802" s="276"/>
      <c r="D802" s="278"/>
      <c r="E802" s="276" t="s">
        <v>168</v>
      </c>
      <c r="F802" s="277" t="e">
        <f aca="false">B802</f>
        <v>#REF!</v>
      </c>
      <c r="G802" s="277"/>
    </row>
    <row r="803" customFormat="false" ht="21.75" hidden="false" customHeight="true" outlineLevel="0" collapsed="false">
      <c r="A803" s="276" t="s">
        <v>169</v>
      </c>
      <c r="B803" s="277" t="e">
        <f aca="false">#REF!</f>
        <v>#REF!</v>
      </c>
      <c r="C803" s="276"/>
      <c r="D803" s="278"/>
      <c r="E803" s="276" t="s">
        <v>169</v>
      </c>
      <c r="F803" s="277" t="e">
        <f aca="false">B803</f>
        <v>#REF!</v>
      </c>
      <c r="G803" s="277"/>
    </row>
    <row r="804" customFormat="false" ht="21.75" hidden="false" customHeight="true" outlineLevel="0" collapsed="false">
      <c r="A804" s="276" t="s">
        <v>170</v>
      </c>
      <c r="B804" s="277" t="e">
        <f aca="false">#REF!</f>
        <v>#REF!</v>
      </c>
      <c r="C804" s="276"/>
      <c r="D804" s="278"/>
      <c r="E804" s="276" t="s">
        <v>170</v>
      </c>
      <c r="F804" s="277" t="e">
        <f aca="false">B804</f>
        <v>#REF!</v>
      </c>
      <c r="G804" s="277"/>
    </row>
    <row r="805" customFormat="false" ht="21.75" hidden="false" customHeight="true" outlineLevel="0" collapsed="false">
      <c r="A805" s="276" t="s">
        <v>171</v>
      </c>
      <c r="B805" s="277" t="e">
        <f aca="false">#REF!</f>
        <v>#REF!</v>
      </c>
      <c r="C805" s="276"/>
      <c r="D805" s="278"/>
      <c r="E805" s="276" t="s">
        <v>171</v>
      </c>
      <c r="F805" s="277" t="e">
        <f aca="false">B805</f>
        <v>#REF!</v>
      </c>
      <c r="G805" s="277"/>
    </row>
    <row r="806" customFormat="false" ht="21.75" hidden="false" customHeight="true" outlineLevel="0" collapsed="false">
      <c r="A806" s="276" t="s">
        <v>190</v>
      </c>
      <c r="B806" s="277" t="e">
        <f aca="false">#REF!</f>
        <v>#REF!</v>
      </c>
      <c r="C806" s="276"/>
      <c r="D806" s="278"/>
      <c r="E806" s="276" t="str">
        <f aca="false">A806</f>
        <v>Petit Ep. Cannebe 500g</v>
      </c>
      <c r="F806" s="277" t="e">
        <f aca="false">B806</f>
        <v>#REF!</v>
      </c>
      <c r="G806" s="277"/>
    </row>
    <row r="807" customFormat="false" ht="21.75" hidden="false" customHeight="true" outlineLevel="0" collapsed="false">
      <c r="A807" s="276" t="s">
        <v>188</v>
      </c>
      <c r="B807" s="277" t="e">
        <f aca="false">#REF!</f>
        <v>#REF!</v>
      </c>
      <c r="C807" s="276"/>
      <c r="D807" s="278"/>
      <c r="E807" s="276" t="s">
        <v>188</v>
      </c>
      <c r="F807" s="277" t="e">
        <f aca="false">B807</f>
        <v>#REF!</v>
      </c>
      <c r="G807" s="277"/>
    </row>
    <row r="808" customFormat="false" ht="21.75" hidden="false" customHeight="true" outlineLevel="0" collapsed="false">
      <c r="A808" s="276" t="s">
        <v>189</v>
      </c>
      <c r="B808" s="277" t="e">
        <f aca="false">#REF!</f>
        <v>#REF!</v>
      </c>
      <c r="C808" s="276"/>
      <c r="D808" s="278"/>
      <c r="E808" s="276" t="s">
        <v>189</v>
      </c>
      <c r="F808" s="277" t="e">
        <f aca="false">B808</f>
        <v>#REF!</v>
      </c>
      <c r="G808" s="277"/>
    </row>
    <row r="809" customFormat="false" ht="21.75" hidden="false" customHeight="true" outlineLevel="0" collapsed="false">
      <c r="A809" s="276" t="s">
        <v>172</v>
      </c>
      <c r="B809" s="277" t="e">
        <f aca="false">#REF!</f>
        <v>#REF!</v>
      </c>
      <c r="C809" s="276"/>
      <c r="D809" s="278"/>
      <c r="E809" s="276" t="s">
        <v>172</v>
      </c>
      <c r="F809" s="277" t="e">
        <f aca="false">B809</f>
        <v>#REF!</v>
      </c>
      <c r="G809" s="277"/>
    </row>
    <row r="810" customFormat="false" ht="21.75" hidden="false" customHeight="true" outlineLevel="0" collapsed="false">
      <c r="A810" s="276" t="s">
        <v>173</v>
      </c>
      <c r="B810" s="277" t="e">
        <f aca="false">#REF!</f>
        <v>#REF!</v>
      </c>
      <c r="C810" s="276"/>
      <c r="D810" s="278"/>
      <c r="E810" s="276" t="s">
        <v>173</v>
      </c>
      <c r="F810" s="277" t="e">
        <f aca="false">B810</f>
        <v>#REF!</v>
      </c>
      <c r="G810" s="277"/>
    </row>
    <row r="811" customFormat="false" ht="21.75" hidden="false" customHeight="true" outlineLevel="0" collapsed="false">
      <c r="A811" s="276" t="s">
        <v>174</v>
      </c>
      <c r="B811" s="277" t="e">
        <f aca="false">#REF!</f>
        <v>#REF!</v>
      </c>
      <c r="C811" s="276"/>
      <c r="D811" s="278"/>
      <c r="E811" s="276" t="s">
        <v>174</v>
      </c>
      <c r="F811" s="277" t="e">
        <f aca="false">B811</f>
        <v>#REF!</v>
      </c>
      <c r="G811" s="277"/>
    </row>
    <row r="812" customFormat="false" ht="21.75" hidden="false" customHeight="true" outlineLevel="0" collapsed="false">
      <c r="A812" s="276" t="s">
        <v>175</v>
      </c>
      <c r="B812" s="277" t="e">
        <f aca="false">#REF!</f>
        <v>#REF!</v>
      </c>
      <c r="C812" s="276"/>
      <c r="D812" s="278"/>
      <c r="E812" s="276" t="s">
        <v>175</v>
      </c>
      <c r="F812" s="277" t="e">
        <f aca="false">B812</f>
        <v>#REF!</v>
      </c>
      <c r="G812" s="277"/>
    </row>
    <row r="813" customFormat="false" ht="21.75" hidden="false" customHeight="true" outlineLevel="0" collapsed="false">
      <c r="A813" s="276" t="s">
        <v>191</v>
      </c>
      <c r="B813" s="277" t="e">
        <f aca="false">#REF!</f>
        <v>#REF!</v>
      </c>
      <c r="C813" s="276"/>
      <c r="D813" s="278"/>
      <c r="E813" s="276" t="s">
        <v>191</v>
      </c>
      <c r="F813" s="277" t="e">
        <f aca="false">B813</f>
        <v>#REF!</v>
      </c>
      <c r="G813" s="277"/>
    </row>
    <row r="814" customFormat="false" ht="21.75" hidden="false" customHeight="true" outlineLevel="0" collapsed="false">
      <c r="A814" s="276" t="s">
        <v>192</v>
      </c>
      <c r="B814" s="277" t="e">
        <f aca="false">#REF!</f>
        <v>#REF!</v>
      </c>
      <c r="C814" s="276"/>
      <c r="D814" s="278"/>
      <c r="E814" s="276" t="s">
        <v>192</v>
      </c>
      <c r="F814" s="277" t="e">
        <f aca="false">B814</f>
        <v>#REF!</v>
      </c>
      <c r="G814" s="277"/>
    </row>
    <row r="815" customFormat="false" ht="21.75" hidden="false" customHeight="true" outlineLevel="0" collapsed="false">
      <c r="A815" s="276" t="s">
        <v>176</v>
      </c>
      <c r="B815" s="277" t="e">
        <f aca="false">#REF!</f>
        <v>#REF!</v>
      </c>
      <c r="C815" s="276"/>
      <c r="D815" s="278"/>
      <c r="E815" s="276" t="s">
        <v>176</v>
      </c>
      <c r="F815" s="277" t="e">
        <f aca="false">B815</f>
        <v>#REF!</v>
      </c>
      <c r="G815" s="277"/>
    </row>
    <row r="816" customFormat="false" ht="21.75" hidden="false" customHeight="true" outlineLevel="0" collapsed="false">
      <c r="A816" s="276" t="s">
        <v>187</v>
      </c>
      <c r="B816" s="277" t="e">
        <f aca="false">#REF!</f>
        <v>#REF!</v>
      </c>
      <c r="C816" s="276"/>
      <c r="D816" s="278"/>
      <c r="E816" s="276" t="s">
        <v>187</v>
      </c>
      <c r="F816" s="277" t="e">
        <f aca="false">B816</f>
        <v>#REF!</v>
      </c>
      <c r="G816" s="277"/>
    </row>
    <row r="817" customFormat="false" ht="21.75" hidden="false" customHeight="true" outlineLevel="0" collapsed="false">
      <c r="A817" s="276" t="s">
        <v>193</v>
      </c>
      <c r="B817" s="277" t="e">
        <f aca="false">#REF!</f>
        <v>#REF!</v>
      </c>
      <c r="C817" s="276"/>
      <c r="D817" s="278"/>
      <c r="E817" s="276" t="s">
        <v>193</v>
      </c>
      <c r="F817" s="277" t="e">
        <f aca="false">B817</f>
        <v>#REF!</v>
      </c>
      <c r="G817" s="277"/>
    </row>
    <row r="818" customFormat="false" ht="21.75" hidden="false" customHeight="true" outlineLevel="0" collapsed="false">
      <c r="A818" s="276" t="s">
        <v>194</v>
      </c>
      <c r="B818" s="277" t="e">
        <f aca="false">#REF!</f>
        <v>#REF!</v>
      </c>
      <c r="C818" s="276"/>
      <c r="D818" s="278"/>
      <c r="E818" s="276" t="s">
        <v>194</v>
      </c>
      <c r="F818" s="277" t="e">
        <f aca="false">B818</f>
        <v>#REF!</v>
      </c>
      <c r="G818" s="277"/>
    </row>
    <row r="819" customFormat="false" ht="21.75" hidden="false" customHeight="true" outlineLevel="0" collapsed="false">
      <c r="A819" s="276" t="s">
        <v>195</v>
      </c>
      <c r="B819" s="277" t="e">
        <f aca="false">#REF!</f>
        <v>#REF!</v>
      </c>
      <c r="C819" s="276"/>
      <c r="D819" s="278"/>
      <c r="E819" s="276" t="s">
        <v>195</v>
      </c>
      <c r="F819" s="277" t="e">
        <f aca="false">B819</f>
        <v>#REF!</v>
      </c>
      <c r="G819" s="277"/>
    </row>
    <row r="820" customFormat="false" ht="21.75" hidden="false" customHeight="true" outlineLevel="0" collapsed="false">
      <c r="A820" s="276" t="s">
        <v>196</v>
      </c>
      <c r="B820" s="277" t="e">
        <f aca="false">#REF!</f>
        <v>#REF!</v>
      </c>
      <c r="C820" s="276"/>
      <c r="D820" s="278"/>
      <c r="E820" s="276" t="s">
        <v>196</v>
      </c>
      <c r="F820" s="277" t="e">
        <f aca="false">B820</f>
        <v>#REF!</v>
      </c>
      <c r="G820" s="277"/>
    </row>
    <row r="821" customFormat="false" ht="21.75" hidden="false" customHeight="true" outlineLevel="0" collapsed="false">
      <c r="A821" s="280" t="s">
        <v>138</v>
      </c>
      <c r="B821" s="272" t="e">
        <f aca="false">SUM(B794:B820)</f>
        <v>#REF!</v>
      </c>
      <c r="C821" s="280"/>
      <c r="E821" s="280" t="s">
        <v>138</v>
      </c>
      <c r="F821" s="277" t="e">
        <f aca="false">SUM(F794:F820)</f>
        <v>#REF!</v>
      </c>
      <c r="G821" s="272"/>
    </row>
    <row r="822" customFormat="false" ht="21.75" hidden="false" customHeight="true" outlineLevel="0" collapsed="false">
      <c r="F822" s="279"/>
    </row>
    <row r="823" customFormat="false" ht="24" hidden="false" customHeight="true" outlineLevel="0" collapsed="false">
      <c r="A823" s="266" t="s">
        <v>154</v>
      </c>
      <c r="B823" s="266"/>
      <c r="C823" s="266"/>
      <c r="D823" s="267"/>
      <c r="E823" s="266" t="s">
        <v>154</v>
      </c>
      <c r="F823" s="266"/>
      <c r="G823" s="266"/>
    </row>
    <row r="824" customFormat="false" ht="21.75" hidden="false" customHeight="true" outlineLevel="0" collapsed="false">
      <c r="A824" s="268"/>
      <c r="B824" s="275"/>
      <c r="C824" s="268"/>
      <c r="D824" s="268"/>
      <c r="E824" s="268"/>
      <c r="F824" s="275"/>
      <c r="G824" s="275"/>
    </row>
    <row r="825" customFormat="false" ht="21.75" hidden="false" customHeight="true" outlineLevel="0" collapsed="false">
      <c r="A825" s="268" t="s">
        <v>155</v>
      </c>
      <c r="B825" s="269" t="n">
        <f aca="false">$B789</f>
        <v>46129</v>
      </c>
      <c r="C825" s="269"/>
      <c r="D825" s="268"/>
      <c r="E825" s="268" t="s">
        <v>155</v>
      </c>
      <c r="F825" s="269" t="n">
        <f aca="false">B825</f>
        <v>46129</v>
      </c>
      <c r="G825" s="269"/>
    </row>
    <row r="826" customFormat="false" ht="21.75" hidden="false" customHeight="true" outlineLevel="0" collapsed="false">
      <c r="A826" s="268" t="s">
        <v>156</v>
      </c>
      <c r="B826" s="286" t="e">
        <f aca="false">#REF!</f>
        <v>#REF!</v>
      </c>
      <c r="C826" s="286"/>
      <c r="D826" s="268"/>
      <c r="E826" s="268" t="s">
        <v>156</v>
      </c>
      <c r="F826" s="286" t="e">
        <f aca="false">B826</f>
        <v>#REF!</v>
      </c>
      <c r="G826" s="286"/>
    </row>
    <row r="828" customFormat="false" ht="21.75" hidden="false" customHeight="true" outlineLevel="0" collapsed="false">
      <c r="A828" s="272" t="s">
        <v>157</v>
      </c>
      <c r="B828" s="272" t="s">
        <v>158</v>
      </c>
      <c r="C828" s="272"/>
      <c r="E828" s="272" t="s">
        <v>157</v>
      </c>
      <c r="F828" s="272" t="s">
        <v>158</v>
      </c>
      <c r="G828" s="272"/>
    </row>
    <row r="829" customFormat="false" ht="21.75" hidden="false" customHeight="true" outlineLevel="0" collapsed="false">
      <c r="A829" s="272"/>
      <c r="B829" s="274" t="s">
        <v>159</v>
      </c>
      <c r="C829" s="274" t="s">
        <v>160</v>
      </c>
      <c r="E829" s="272"/>
      <c r="F829" s="274" t="s">
        <v>159</v>
      </c>
      <c r="G829" s="274" t="s">
        <v>160</v>
      </c>
    </row>
    <row r="830" customFormat="false" ht="21.75" hidden="false" customHeight="true" outlineLevel="0" collapsed="false">
      <c r="A830" s="276" t="s">
        <v>161</v>
      </c>
      <c r="B830" s="277" t="e">
        <f aca="false">#REF!</f>
        <v>#REF!</v>
      </c>
      <c r="C830" s="276"/>
      <c r="D830" s="278"/>
      <c r="E830" s="276" t="s">
        <v>161</v>
      </c>
      <c r="F830" s="277" t="e">
        <f aca="false">B830</f>
        <v>#REF!</v>
      </c>
      <c r="G830" s="277"/>
    </row>
    <row r="831" customFormat="false" ht="21.75" hidden="false" customHeight="true" outlineLevel="0" collapsed="false">
      <c r="A831" s="276" t="s">
        <v>162</v>
      </c>
      <c r="B831" s="277" t="e">
        <f aca="false">#REF!</f>
        <v>#REF!</v>
      </c>
      <c r="C831" s="276"/>
      <c r="D831" s="278"/>
      <c r="E831" s="276" t="s">
        <v>162</v>
      </c>
      <c r="F831" s="277" t="e">
        <f aca="false">B831</f>
        <v>#REF!</v>
      </c>
      <c r="G831" s="277"/>
    </row>
    <row r="832" customFormat="false" ht="21.75" hidden="false" customHeight="true" outlineLevel="0" collapsed="false">
      <c r="A832" s="276" t="s">
        <v>180</v>
      </c>
      <c r="B832" s="277" t="e">
        <f aca="false">#REF!</f>
        <v>#REF!</v>
      </c>
      <c r="C832" s="276"/>
      <c r="D832" s="278"/>
      <c r="E832" s="276" t="s">
        <v>180</v>
      </c>
      <c r="F832" s="277" t="e">
        <f aca="false">B832</f>
        <v>#REF!</v>
      </c>
      <c r="G832" s="277"/>
    </row>
    <row r="833" customFormat="false" ht="21.75" hidden="false" customHeight="true" outlineLevel="0" collapsed="false">
      <c r="A833" s="276" t="s">
        <v>163</v>
      </c>
      <c r="B833" s="277" t="e">
        <f aca="false">#REF!</f>
        <v>#REF!</v>
      </c>
      <c r="C833" s="276"/>
      <c r="D833" s="278"/>
      <c r="E833" s="276" t="s">
        <v>163</v>
      </c>
      <c r="F833" s="277" t="e">
        <f aca="false">B833</f>
        <v>#REF!</v>
      </c>
      <c r="G833" s="277"/>
    </row>
    <row r="834" customFormat="false" ht="21.75" hidden="false" customHeight="true" outlineLevel="0" collapsed="false">
      <c r="A834" s="276" t="s">
        <v>164</v>
      </c>
      <c r="B834" s="277" t="e">
        <f aca="false">#REF!</f>
        <v>#REF!</v>
      </c>
      <c r="C834" s="276"/>
      <c r="D834" s="278"/>
      <c r="E834" s="276" t="s">
        <v>164</v>
      </c>
      <c r="F834" s="277" t="e">
        <f aca="false">B834</f>
        <v>#REF!</v>
      </c>
      <c r="G834" s="277"/>
    </row>
    <row r="835" customFormat="false" ht="21.75" hidden="false" customHeight="true" outlineLevel="0" collapsed="false">
      <c r="A835" s="276" t="s">
        <v>165</v>
      </c>
      <c r="B835" s="277" t="e">
        <f aca="false">#REF!</f>
        <v>#REF!</v>
      </c>
      <c r="C835" s="276"/>
      <c r="D835" s="278"/>
      <c r="E835" s="276" t="s">
        <v>165</v>
      </c>
      <c r="F835" s="277" t="e">
        <f aca="false">B835</f>
        <v>#REF!</v>
      </c>
      <c r="G835" s="277"/>
    </row>
    <row r="836" customFormat="false" ht="21.75" hidden="false" customHeight="true" outlineLevel="0" collapsed="false">
      <c r="A836" s="276" t="s">
        <v>166</v>
      </c>
      <c r="B836" s="277" t="e">
        <f aca="false">#REF!</f>
        <v>#REF!</v>
      </c>
      <c r="C836" s="276"/>
      <c r="D836" s="278"/>
      <c r="E836" s="276" t="s">
        <v>166</v>
      </c>
      <c r="F836" s="277" t="e">
        <f aca="false">B836</f>
        <v>#REF!</v>
      </c>
      <c r="G836" s="277"/>
    </row>
    <row r="837" customFormat="false" ht="21.75" hidden="false" customHeight="true" outlineLevel="0" collapsed="false">
      <c r="A837" s="276" t="s">
        <v>167</v>
      </c>
      <c r="B837" s="277" t="e">
        <f aca="false">#REF!</f>
        <v>#REF!</v>
      </c>
      <c r="C837" s="276"/>
      <c r="D837" s="278"/>
      <c r="E837" s="276" t="s">
        <v>167</v>
      </c>
      <c r="F837" s="277" t="e">
        <f aca="false">B837</f>
        <v>#REF!</v>
      </c>
      <c r="G837" s="277"/>
    </row>
    <row r="838" customFormat="false" ht="21.75" hidden="false" customHeight="true" outlineLevel="0" collapsed="false">
      <c r="A838" s="276" t="s">
        <v>168</v>
      </c>
      <c r="B838" s="277" t="e">
        <f aca="false">#REF!</f>
        <v>#REF!</v>
      </c>
      <c r="C838" s="276"/>
      <c r="D838" s="278"/>
      <c r="E838" s="276" t="s">
        <v>168</v>
      </c>
      <c r="F838" s="277" t="e">
        <f aca="false">B838</f>
        <v>#REF!</v>
      </c>
      <c r="G838" s="277"/>
    </row>
    <row r="839" customFormat="false" ht="21.75" hidden="false" customHeight="true" outlineLevel="0" collapsed="false">
      <c r="A839" s="276" t="s">
        <v>169</v>
      </c>
      <c r="B839" s="277" t="e">
        <f aca="false">#REF!</f>
        <v>#REF!</v>
      </c>
      <c r="C839" s="276"/>
      <c r="D839" s="278"/>
      <c r="E839" s="276" t="s">
        <v>169</v>
      </c>
      <c r="F839" s="277" t="e">
        <f aca="false">B839</f>
        <v>#REF!</v>
      </c>
      <c r="G839" s="277"/>
    </row>
    <row r="840" customFormat="false" ht="21.75" hidden="false" customHeight="true" outlineLevel="0" collapsed="false">
      <c r="A840" s="276" t="s">
        <v>170</v>
      </c>
      <c r="B840" s="277" t="e">
        <f aca="false">#REF!</f>
        <v>#REF!</v>
      </c>
      <c r="C840" s="276"/>
      <c r="D840" s="278"/>
      <c r="E840" s="276" t="s">
        <v>170</v>
      </c>
      <c r="F840" s="277" t="e">
        <f aca="false">B840</f>
        <v>#REF!</v>
      </c>
      <c r="G840" s="277"/>
    </row>
    <row r="841" customFormat="false" ht="21.75" hidden="false" customHeight="true" outlineLevel="0" collapsed="false">
      <c r="A841" s="276" t="s">
        <v>171</v>
      </c>
      <c r="B841" s="277" t="e">
        <f aca="false">#REF!</f>
        <v>#REF!</v>
      </c>
      <c r="C841" s="276"/>
      <c r="D841" s="278"/>
      <c r="E841" s="276" t="s">
        <v>171</v>
      </c>
      <c r="F841" s="277" t="e">
        <f aca="false">B841</f>
        <v>#REF!</v>
      </c>
      <c r="G841" s="277"/>
    </row>
    <row r="842" customFormat="false" ht="21.75" hidden="false" customHeight="true" outlineLevel="0" collapsed="false">
      <c r="A842" s="276" t="s">
        <v>190</v>
      </c>
      <c r="B842" s="277" t="e">
        <f aca="false">#REF!</f>
        <v>#REF!</v>
      </c>
      <c r="C842" s="276"/>
      <c r="D842" s="278"/>
      <c r="E842" s="276" t="str">
        <f aca="false">A842</f>
        <v>Petit Ep. Cannebe 500g</v>
      </c>
      <c r="F842" s="277" t="e">
        <f aca="false">B842</f>
        <v>#REF!</v>
      </c>
      <c r="G842" s="277"/>
    </row>
    <row r="843" customFormat="false" ht="21.75" hidden="false" customHeight="true" outlineLevel="0" collapsed="false">
      <c r="A843" s="276" t="s">
        <v>188</v>
      </c>
      <c r="B843" s="277" t="e">
        <f aca="false">#REF!</f>
        <v>#REF!</v>
      </c>
      <c r="C843" s="276"/>
      <c r="D843" s="278"/>
      <c r="E843" s="276" t="s">
        <v>188</v>
      </c>
      <c r="F843" s="277" t="e">
        <f aca="false">B843</f>
        <v>#REF!</v>
      </c>
      <c r="G843" s="277"/>
    </row>
    <row r="844" customFormat="false" ht="21.75" hidden="false" customHeight="true" outlineLevel="0" collapsed="false">
      <c r="A844" s="276" t="s">
        <v>189</v>
      </c>
      <c r="B844" s="277" t="e">
        <f aca="false">#REF!</f>
        <v>#REF!</v>
      </c>
      <c r="C844" s="276"/>
      <c r="D844" s="278"/>
      <c r="E844" s="276" t="s">
        <v>189</v>
      </c>
      <c r="F844" s="277" t="e">
        <f aca="false">B844</f>
        <v>#REF!</v>
      </c>
      <c r="G844" s="277"/>
    </row>
    <row r="845" customFormat="false" ht="21.75" hidden="false" customHeight="true" outlineLevel="0" collapsed="false">
      <c r="A845" s="276" t="s">
        <v>172</v>
      </c>
      <c r="B845" s="277" t="e">
        <f aca="false">#REF!</f>
        <v>#REF!</v>
      </c>
      <c r="C845" s="276"/>
      <c r="D845" s="278"/>
      <c r="E845" s="276" t="s">
        <v>172</v>
      </c>
      <c r="F845" s="277" t="e">
        <f aca="false">B845</f>
        <v>#REF!</v>
      </c>
      <c r="G845" s="277"/>
    </row>
    <row r="846" customFormat="false" ht="21.75" hidden="false" customHeight="true" outlineLevel="0" collapsed="false">
      <c r="A846" s="276" t="s">
        <v>173</v>
      </c>
      <c r="B846" s="277" t="e">
        <f aca="false">#REF!</f>
        <v>#REF!</v>
      </c>
      <c r="C846" s="276"/>
      <c r="D846" s="278"/>
      <c r="E846" s="276" t="s">
        <v>173</v>
      </c>
      <c r="F846" s="277" t="e">
        <f aca="false">B846</f>
        <v>#REF!</v>
      </c>
      <c r="G846" s="277"/>
    </row>
    <row r="847" customFormat="false" ht="21.75" hidden="false" customHeight="true" outlineLevel="0" collapsed="false">
      <c r="A847" s="276" t="s">
        <v>174</v>
      </c>
      <c r="B847" s="277" t="e">
        <f aca="false">#REF!</f>
        <v>#REF!</v>
      </c>
      <c r="C847" s="276"/>
      <c r="D847" s="278"/>
      <c r="E847" s="276" t="s">
        <v>174</v>
      </c>
      <c r="F847" s="277" t="e">
        <f aca="false">B847</f>
        <v>#REF!</v>
      </c>
      <c r="G847" s="277"/>
    </row>
    <row r="848" customFormat="false" ht="21.75" hidden="false" customHeight="true" outlineLevel="0" collapsed="false">
      <c r="A848" s="276" t="s">
        <v>175</v>
      </c>
      <c r="B848" s="277" t="e">
        <f aca="false">#REF!</f>
        <v>#REF!</v>
      </c>
      <c r="C848" s="276"/>
      <c r="D848" s="278"/>
      <c r="E848" s="276" t="s">
        <v>175</v>
      </c>
      <c r="F848" s="277" t="e">
        <f aca="false">B848</f>
        <v>#REF!</v>
      </c>
      <c r="G848" s="277"/>
    </row>
    <row r="849" customFormat="false" ht="21.75" hidden="false" customHeight="true" outlineLevel="0" collapsed="false">
      <c r="A849" s="276" t="s">
        <v>191</v>
      </c>
      <c r="B849" s="277" t="e">
        <f aca="false">#REF!</f>
        <v>#REF!</v>
      </c>
      <c r="C849" s="276"/>
      <c r="D849" s="278"/>
      <c r="E849" s="276" t="s">
        <v>191</v>
      </c>
      <c r="F849" s="277" t="e">
        <f aca="false">B849</f>
        <v>#REF!</v>
      </c>
      <c r="G849" s="277"/>
    </row>
    <row r="850" customFormat="false" ht="21.75" hidden="false" customHeight="true" outlineLevel="0" collapsed="false">
      <c r="A850" s="276" t="s">
        <v>192</v>
      </c>
      <c r="B850" s="277" t="e">
        <f aca="false">#REF!</f>
        <v>#REF!</v>
      </c>
      <c r="C850" s="276"/>
      <c r="D850" s="278"/>
      <c r="E850" s="276" t="s">
        <v>192</v>
      </c>
      <c r="F850" s="277" t="e">
        <f aca="false">B850</f>
        <v>#REF!</v>
      </c>
      <c r="G850" s="277"/>
    </row>
    <row r="851" customFormat="false" ht="21.75" hidden="false" customHeight="true" outlineLevel="0" collapsed="false">
      <c r="A851" s="276" t="s">
        <v>176</v>
      </c>
      <c r="B851" s="277" t="e">
        <f aca="false">#REF!</f>
        <v>#REF!</v>
      </c>
      <c r="C851" s="276"/>
      <c r="D851" s="278"/>
      <c r="E851" s="276" t="s">
        <v>176</v>
      </c>
      <c r="F851" s="277" t="e">
        <f aca="false">B851</f>
        <v>#REF!</v>
      </c>
      <c r="G851" s="277"/>
    </row>
    <row r="852" customFormat="false" ht="21.75" hidden="false" customHeight="true" outlineLevel="0" collapsed="false">
      <c r="A852" s="276" t="s">
        <v>187</v>
      </c>
      <c r="B852" s="277" t="e">
        <f aca="false">#REF!</f>
        <v>#REF!</v>
      </c>
      <c r="C852" s="276"/>
      <c r="D852" s="278"/>
      <c r="E852" s="276" t="s">
        <v>187</v>
      </c>
      <c r="F852" s="277" t="e">
        <f aca="false">B852</f>
        <v>#REF!</v>
      </c>
      <c r="G852" s="277"/>
    </row>
    <row r="853" customFormat="false" ht="21.75" hidden="false" customHeight="true" outlineLevel="0" collapsed="false">
      <c r="A853" s="276" t="s">
        <v>193</v>
      </c>
      <c r="B853" s="277" t="e">
        <f aca="false">#REF!</f>
        <v>#REF!</v>
      </c>
      <c r="C853" s="276"/>
      <c r="D853" s="278"/>
      <c r="E853" s="276" t="s">
        <v>193</v>
      </c>
      <c r="F853" s="277" t="e">
        <f aca="false">B853</f>
        <v>#REF!</v>
      </c>
      <c r="G853" s="277"/>
    </row>
    <row r="854" customFormat="false" ht="21.75" hidden="false" customHeight="true" outlineLevel="0" collapsed="false">
      <c r="A854" s="276" t="s">
        <v>194</v>
      </c>
      <c r="B854" s="277" t="e">
        <f aca="false">#REF!</f>
        <v>#REF!</v>
      </c>
      <c r="C854" s="276"/>
      <c r="D854" s="278"/>
      <c r="E854" s="276" t="s">
        <v>194</v>
      </c>
      <c r="F854" s="277" t="e">
        <f aca="false">B854</f>
        <v>#REF!</v>
      </c>
      <c r="G854" s="277"/>
    </row>
    <row r="855" customFormat="false" ht="21.75" hidden="false" customHeight="true" outlineLevel="0" collapsed="false">
      <c r="A855" s="276" t="s">
        <v>195</v>
      </c>
      <c r="B855" s="277" t="e">
        <f aca="false">#REF!</f>
        <v>#REF!</v>
      </c>
      <c r="C855" s="276"/>
      <c r="D855" s="278"/>
      <c r="E855" s="276" t="s">
        <v>195</v>
      </c>
      <c r="F855" s="277" t="e">
        <f aca="false">B855</f>
        <v>#REF!</v>
      </c>
      <c r="G855" s="277"/>
    </row>
    <row r="856" customFormat="false" ht="21.75" hidden="false" customHeight="true" outlineLevel="0" collapsed="false">
      <c r="A856" s="276" t="s">
        <v>196</v>
      </c>
      <c r="B856" s="277" t="e">
        <f aca="false">#REF!</f>
        <v>#REF!</v>
      </c>
      <c r="C856" s="276"/>
      <c r="D856" s="278"/>
      <c r="E856" s="276" t="s">
        <v>196</v>
      </c>
      <c r="F856" s="277" t="e">
        <f aca="false">B856</f>
        <v>#REF!</v>
      </c>
      <c r="G856" s="277"/>
    </row>
    <row r="857" customFormat="false" ht="21.75" hidden="false" customHeight="true" outlineLevel="0" collapsed="false">
      <c r="A857" s="280" t="s">
        <v>138</v>
      </c>
      <c r="B857" s="277" t="e">
        <f aca="false">SUM(B830:B856)</f>
        <v>#REF!</v>
      </c>
      <c r="C857" s="280"/>
      <c r="E857" s="280" t="s">
        <v>138</v>
      </c>
      <c r="F857" s="277" t="e">
        <f aca="false">SUM(F830:F856)</f>
        <v>#REF!</v>
      </c>
      <c r="G857" s="272"/>
    </row>
    <row r="858" customFormat="false" ht="21.75" hidden="false" customHeight="true" outlineLevel="0" collapsed="false">
      <c r="F858" s="279"/>
    </row>
    <row r="859" customFormat="false" ht="24" hidden="false" customHeight="true" outlineLevel="0" collapsed="false">
      <c r="A859" s="266" t="s">
        <v>154</v>
      </c>
      <c r="B859" s="266"/>
      <c r="C859" s="266"/>
      <c r="D859" s="267"/>
      <c r="E859" s="266" t="s">
        <v>154</v>
      </c>
      <c r="F859" s="266"/>
      <c r="G859" s="266"/>
    </row>
    <row r="860" customFormat="false" ht="21.75" hidden="false" customHeight="true" outlineLevel="0" collapsed="false">
      <c r="A860" s="268"/>
      <c r="B860" s="275"/>
      <c r="C860" s="268"/>
      <c r="D860" s="268"/>
      <c r="E860" s="268"/>
      <c r="F860" s="275"/>
      <c r="G860" s="275"/>
    </row>
    <row r="861" customFormat="false" ht="21.75" hidden="false" customHeight="true" outlineLevel="0" collapsed="false">
      <c r="A861" s="268" t="s">
        <v>155</v>
      </c>
      <c r="B861" s="269" t="n">
        <f aca="false">$B825</f>
        <v>46129</v>
      </c>
      <c r="C861" s="269"/>
      <c r="D861" s="268"/>
      <c r="E861" s="268" t="s">
        <v>155</v>
      </c>
      <c r="F861" s="269" t="n">
        <f aca="false">B861</f>
        <v>46129</v>
      </c>
      <c r="G861" s="269"/>
    </row>
    <row r="862" customFormat="false" ht="21.75" hidden="false" customHeight="true" outlineLevel="0" collapsed="false">
      <c r="A862" s="268" t="s">
        <v>156</v>
      </c>
      <c r="B862" s="286" t="e">
        <f aca="false">#REF!</f>
        <v>#REF!</v>
      </c>
      <c r="C862" s="286"/>
      <c r="D862" s="268"/>
      <c r="E862" s="268" t="s">
        <v>156</v>
      </c>
      <c r="F862" s="286" t="e">
        <f aca="false">B862</f>
        <v>#REF!</v>
      </c>
      <c r="G862" s="286"/>
    </row>
    <row r="864" customFormat="false" ht="21.75" hidden="false" customHeight="true" outlineLevel="0" collapsed="false">
      <c r="A864" s="272" t="s">
        <v>157</v>
      </c>
      <c r="B864" s="272" t="s">
        <v>158</v>
      </c>
      <c r="C864" s="272"/>
      <c r="E864" s="272" t="s">
        <v>157</v>
      </c>
      <c r="F864" s="272" t="s">
        <v>158</v>
      </c>
      <c r="G864" s="272"/>
    </row>
    <row r="865" customFormat="false" ht="21.75" hidden="false" customHeight="true" outlineLevel="0" collapsed="false">
      <c r="A865" s="272"/>
      <c r="B865" s="274" t="s">
        <v>159</v>
      </c>
      <c r="C865" s="274" t="s">
        <v>160</v>
      </c>
      <c r="E865" s="272"/>
      <c r="F865" s="274" t="s">
        <v>159</v>
      </c>
      <c r="G865" s="274" t="s">
        <v>160</v>
      </c>
    </row>
    <row r="866" customFormat="false" ht="21.75" hidden="false" customHeight="true" outlineLevel="0" collapsed="false">
      <c r="A866" s="276" t="s">
        <v>161</v>
      </c>
      <c r="B866" s="277" t="e">
        <f aca="false">#REF!</f>
        <v>#REF!</v>
      </c>
      <c r="C866" s="276"/>
      <c r="D866" s="278"/>
      <c r="E866" s="276" t="s">
        <v>161</v>
      </c>
      <c r="F866" s="277" t="e">
        <f aca="false">B866</f>
        <v>#REF!</v>
      </c>
      <c r="G866" s="277"/>
    </row>
    <row r="867" customFormat="false" ht="21.75" hidden="false" customHeight="true" outlineLevel="0" collapsed="false">
      <c r="A867" s="276" t="s">
        <v>162</v>
      </c>
      <c r="B867" s="277" t="e">
        <f aca="false">#REF!</f>
        <v>#REF!</v>
      </c>
      <c r="C867" s="276"/>
      <c r="D867" s="278"/>
      <c r="E867" s="276" t="s">
        <v>162</v>
      </c>
      <c r="F867" s="277" t="e">
        <f aca="false">B867</f>
        <v>#REF!</v>
      </c>
      <c r="G867" s="277"/>
    </row>
    <row r="868" customFormat="false" ht="21.75" hidden="false" customHeight="true" outlineLevel="0" collapsed="false">
      <c r="A868" s="276" t="s">
        <v>180</v>
      </c>
      <c r="B868" s="277" t="e">
        <f aca="false">#REF!</f>
        <v>#REF!</v>
      </c>
      <c r="C868" s="276"/>
      <c r="D868" s="278"/>
      <c r="E868" s="276" t="s">
        <v>180</v>
      </c>
      <c r="F868" s="277" t="e">
        <f aca="false">B868</f>
        <v>#REF!</v>
      </c>
      <c r="G868" s="277"/>
    </row>
    <row r="869" customFormat="false" ht="21.75" hidden="false" customHeight="true" outlineLevel="0" collapsed="false">
      <c r="A869" s="276" t="s">
        <v>163</v>
      </c>
      <c r="B869" s="277" t="e">
        <f aca="false">#REF!</f>
        <v>#REF!</v>
      </c>
      <c r="C869" s="276"/>
      <c r="D869" s="278"/>
      <c r="E869" s="276" t="s">
        <v>163</v>
      </c>
      <c r="F869" s="277" t="e">
        <f aca="false">B869</f>
        <v>#REF!</v>
      </c>
      <c r="G869" s="277"/>
    </row>
    <row r="870" customFormat="false" ht="21.75" hidden="false" customHeight="true" outlineLevel="0" collapsed="false">
      <c r="A870" s="276" t="s">
        <v>164</v>
      </c>
      <c r="B870" s="277" t="e">
        <f aca="false">#REF!</f>
        <v>#REF!</v>
      </c>
      <c r="C870" s="276"/>
      <c r="D870" s="278"/>
      <c r="E870" s="276" t="s">
        <v>164</v>
      </c>
      <c r="F870" s="277" t="e">
        <f aca="false">B870</f>
        <v>#REF!</v>
      </c>
      <c r="G870" s="277"/>
    </row>
    <row r="871" customFormat="false" ht="21.75" hidden="false" customHeight="true" outlineLevel="0" collapsed="false">
      <c r="A871" s="276" t="s">
        <v>165</v>
      </c>
      <c r="B871" s="277" t="e">
        <f aca="false">#REF!</f>
        <v>#REF!</v>
      </c>
      <c r="C871" s="276"/>
      <c r="D871" s="278"/>
      <c r="E871" s="276" t="s">
        <v>165</v>
      </c>
      <c r="F871" s="277" t="e">
        <f aca="false">B871</f>
        <v>#REF!</v>
      </c>
      <c r="G871" s="277"/>
    </row>
    <row r="872" customFormat="false" ht="21.75" hidden="false" customHeight="true" outlineLevel="0" collapsed="false">
      <c r="A872" s="276" t="s">
        <v>166</v>
      </c>
      <c r="B872" s="277" t="e">
        <f aca="false">#REF!</f>
        <v>#REF!</v>
      </c>
      <c r="C872" s="276"/>
      <c r="D872" s="278"/>
      <c r="E872" s="276" t="s">
        <v>166</v>
      </c>
      <c r="F872" s="277" t="e">
        <f aca="false">B872</f>
        <v>#REF!</v>
      </c>
      <c r="G872" s="277"/>
    </row>
    <row r="873" customFormat="false" ht="21.75" hidden="false" customHeight="true" outlineLevel="0" collapsed="false">
      <c r="A873" s="276" t="s">
        <v>167</v>
      </c>
      <c r="B873" s="277" t="e">
        <f aca="false">#REF!</f>
        <v>#REF!</v>
      </c>
      <c r="C873" s="276"/>
      <c r="D873" s="278"/>
      <c r="E873" s="276" t="s">
        <v>167</v>
      </c>
      <c r="F873" s="277" t="e">
        <f aca="false">B873</f>
        <v>#REF!</v>
      </c>
      <c r="G873" s="277"/>
    </row>
    <row r="874" customFormat="false" ht="21.75" hidden="false" customHeight="true" outlineLevel="0" collapsed="false">
      <c r="A874" s="276" t="s">
        <v>168</v>
      </c>
      <c r="B874" s="277" t="e">
        <f aca="false">#REF!</f>
        <v>#REF!</v>
      </c>
      <c r="C874" s="276"/>
      <c r="D874" s="278"/>
      <c r="E874" s="276" t="s">
        <v>168</v>
      </c>
      <c r="F874" s="277" t="e">
        <f aca="false">B874</f>
        <v>#REF!</v>
      </c>
      <c r="G874" s="277"/>
    </row>
    <row r="875" customFormat="false" ht="21.75" hidden="false" customHeight="true" outlineLevel="0" collapsed="false">
      <c r="A875" s="276" t="s">
        <v>169</v>
      </c>
      <c r="B875" s="277" t="e">
        <f aca="false">#REF!</f>
        <v>#REF!</v>
      </c>
      <c r="C875" s="276"/>
      <c r="D875" s="278"/>
      <c r="E875" s="276" t="s">
        <v>169</v>
      </c>
      <c r="F875" s="277" t="e">
        <f aca="false">B875</f>
        <v>#REF!</v>
      </c>
      <c r="G875" s="277"/>
    </row>
    <row r="876" customFormat="false" ht="21.75" hidden="false" customHeight="true" outlineLevel="0" collapsed="false">
      <c r="A876" s="276" t="s">
        <v>170</v>
      </c>
      <c r="B876" s="277" t="e">
        <f aca="false">#REF!</f>
        <v>#REF!</v>
      </c>
      <c r="C876" s="276"/>
      <c r="D876" s="278"/>
      <c r="E876" s="276" t="s">
        <v>170</v>
      </c>
      <c r="F876" s="277" t="e">
        <f aca="false">B876</f>
        <v>#REF!</v>
      </c>
      <c r="G876" s="277"/>
    </row>
    <row r="877" customFormat="false" ht="21.75" hidden="false" customHeight="true" outlineLevel="0" collapsed="false">
      <c r="A877" s="276" t="s">
        <v>171</v>
      </c>
      <c r="B877" s="277" t="e">
        <f aca="false">#REF!</f>
        <v>#REF!</v>
      </c>
      <c r="C877" s="276"/>
      <c r="D877" s="278"/>
      <c r="E877" s="276" t="s">
        <v>171</v>
      </c>
      <c r="F877" s="277" t="e">
        <f aca="false">B877</f>
        <v>#REF!</v>
      </c>
      <c r="G877" s="277"/>
    </row>
    <row r="878" customFormat="false" ht="21.75" hidden="false" customHeight="true" outlineLevel="0" collapsed="false">
      <c r="A878" s="276" t="s">
        <v>190</v>
      </c>
      <c r="B878" s="277" t="e">
        <f aca="false">#REF!</f>
        <v>#REF!</v>
      </c>
      <c r="C878" s="276"/>
      <c r="D878" s="278"/>
      <c r="E878" s="276" t="str">
        <f aca="false">A878</f>
        <v>Petit Ep. Cannebe 500g</v>
      </c>
      <c r="F878" s="277" t="e">
        <f aca="false">B878</f>
        <v>#REF!</v>
      </c>
      <c r="G878" s="277"/>
    </row>
    <row r="879" customFormat="false" ht="21.75" hidden="false" customHeight="true" outlineLevel="0" collapsed="false">
      <c r="A879" s="276" t="s">
        <v>188</v>
      </c>
      <c r="B879" s="277" t="e">
        <f aca="false">#REF!</f>
        <v>#REF!</v>
      </c>
      <c r="C879" s="276"/>
      <c r="D879" s="278"/>
      <c r="E879" s="276" t="s">
        <v>188</v>
      </c>
      <c r="F879" s="277" t="e">
        <f aca="false">B879</f>
        <v>#REF!</v>
      </c>
      <c r="G879" s="277"/>
    </row>
    <row r="880" customFormat="false" ht="21.75" hidden="false" customHeight="true" outlineLevel="0" collapsed="false">
      <c r="A880" s="276" t="s">
        <v>189</v>
      </c>
      <c r="B880" s="277" t="e">
        <f aca="false">#REF!</f>
        <v>#REF!</v>
      </c>
      <c r="C880" s="276"/>
      <c r="D880" s="278"/>
      <c r="E880" s="276" t="s">
        <v>189</v>
      </c>
      <c r="F880" s="277" t="e">
        <f aca="false">B880</f>
        <v>#REF!</v>
      </c>
      <c r="G880" s="277"/>
    </row>
    <row r="881" customFormat="false" ht="21.75" hidden="false" customHeight="true" outlineLevel="0" collapsed="false">
      <c r="A881" s="276" t="s">
        <v>172</v>
      </c>
      <c r="B881" s="277" t="e">
        <f aca="false">#REF!</f>
        <v>#REF!</v>
      </c>
      <c r="C881" s="276"/>
      <c r="D881" s="278"/>
      <c r="E881" s="276" t="s">
        <v>172</v>
      </c>
      <c r="F881" s="277" t="e">
        <f aca="false">B881</f>
        <v>#REF!</v>
      </c>
      <c r="G881" s="277"/>
    </row>
    <row r="882" customFormat="false" ht="21.75" hidden="false" customHeight="true" outlineLevel="0" collapsed="false">
      <c r="A882" s="276" t="s">
        <v>173</v>
      </c>
      <c r="B882" s="277" t="e">
        <f aca="false">#REF!</f>
        <v>#REF!</v>
      </c>
      <c r="C882" s="276"/>
      <c r="D882" s="278"/>
      <c r="E882" s="276" t="s">
        <v>173</v>
      </c>
      <c r="F882" s="277" t="e">
        <f aca="false">B882</f>
        <v>#REF!</v>
      </c>
      <c r="G882" s="277"/>
    </row>
    <row r="883" customFormat="false" ht="21.75" hidden="false" customHeight="true" outlineLevel="0" collapsed="false">
      <c r="A883" s="276" t="s">
        <v>174</v>
      </c>
      <c r="B883" s="277" t="e">
        <f aca="false">#REF!</f>
        <v>#REF!</v>
      </c>
      <c r="C883" s="276"/>
      <c r="D883" s="278"/>
      <c r="E883" s="276" t="s">
        <v>174</v>
      </c>
      <c r="F883" s="277" t="e">
        <f aca="false">B883</f>
        <v>#REF!</v>
      </c>
      <c r="G883" s="277"/>
    </row>
    <row r="884" customFormat="false" ht="21.75" hidden="false" customHeight="true" outlineLevel="0" collapsed="false">
      <c r="A884" s="276" t="s">
        <v>175</v>
      </c>
      <c r="B884" s="277" t="e">
        <f aca="false">#REF!</f>
        <v>#REF!</v>
      </c>
      <c r="C884" s="276"/>
      <c r="D884" s="278"/>
      <c r="E884" s="276" t="s">
        <v>175</v>
      </c>
      <c r="F884" s="277" t="e">
        <f aca="false">B884</f>
        <v>#REF!</v>
      </c>
      <c r="G884" s="277"/>
    </row>
    <row r="885" customFormat="false" ht="21.75" hidden="false" customHeight="true" outlineLevel="0" collapsed="false">
      <c r="A885" s="276" t="s">
        <v>191</v>
      </c>
      <c r="B885" s="277" t="e">
        <f aca="false">#REF!</f>
        <v>#REF!</v>
      </c>
      <c r="C885" s="276"/>
      <c r="D885" s="278"/>
      <c r="E885" s="276" t="s">
        <v>191</v>
      </c>
      <c r="F885" s="277" t="e">
        <f aca="false">B885</f>
        <v>#REF!</v>
      </c>
      <c r="G885" s="277"/>
    </row>
    <row r="886" customFormat="false" ht="21.75" hidden="false" customHeight="true" outlineLevel="0" collapsed="false">
      <c r="A886" s="276" t="s">
        <v>192</v>
      </c>
      <c r="B886" s="277" t="e">
        <f aca="false">#REF!</f>
        <v>#REF!</v>
      </c>
      <c r="C886" s="276"/>
      <c r="D886" s="278"/>
      <c r="E886" s="276" t="s">
        <v>192</v>
      </c>
      <c r="F886" s="277" t="e">
        <f aca="false">B886</f>
        <v>#REF!</v>
      </c>
      <c r="G886" s="277"/>
    </row>
    <row r="887" customFormat="false" ht="21.75" hidden="false" customHeight="true" outlineLevel="0" collapsed="false">
      <c r="A887" s="276" t="s">
        <v>176</v>
      </c>
      <c r="B887" s="277" t="e">
        <f aca="false">#REF!</f>
        <v>#REF!</v>
      </c>
      <c r="C887" s="276"/>
      <c r="D887" s="278"/>
      <c r="E887" s="276" t="s">
        <v>176</v>
      </c>
      <c r="F887" s="277" t="e">
        <f aca="false">B887</f>
        <v>#REF!</v>
      </c>
      <c r="G887" s="277"/>
    </row>
    <row r="888" customFormat="false" ht="21.75" hidden="false" customHeight="true" outlineLevel="0" collapsed="false">
      <c r="A888" s="276" t="s">
        <v>187</v>
      </c>
      <c r="B888" s="277" t="e">
        <f aca="false">#REF!</f>
        <v>#REF!</v>
      </c>
      <c r="C888" s="276"/>
      <c r="D888" s="278"/>
      <c r="E888" s="276" t="s">
        <v>187</v>
      </c>
      <c r="F888" s="277" t="e">
        <f aca="false">B888</f>
        <v>#REF!</v>
      </c>
      <c r="G888" s="277"/>
    </row>
    <row r="889" customFormat="false" ht="21.75" hidden="false" customHeight="true" outlineLevel="0" collapsed="false">
      <c r="A889" s="276" t="s">
        <v>193</v>
      </c>
      <c r="B889" s="277" t="e">
        <f aca="false">#REF!</f>
        <v>#REF!</v>
      </c>
      <c r="C889" s="276"/>
      <c r="D889" s="278"/>
      <c r="E889" s="276" t="s">
        <v>193</v>
      </c>
      <c r="F889" s="277" t="e">
        <f aca="false">B889</f>
        <v>#REF!</v>
      </c>
      <c r="G889" s="277"/>
    </row>
    <row r="890" customFormat="false" ht="21.75" hidden="false" customHeight="true" outlineLevel="0" collapsed="false">
      <c r="A890" s="276" t="s">
        <v>194</v>
      </c>
      <c r="B890" s="277" t="e">
        <f aca="false">#REF!</f>
        <v>#REF!</v>
      </c>
      <c r="C890" s="276"/>
      <c r="D890" s="278"/>
      <c r="E890" s="276" t="s">
        <v>194</v>
      </c>
      <c r="F890" s="277" t="e">
        <f aca="false">B890</f>
        <v>#REF!</v>
      </c>
      <c r="G890" s="277"/>
    </row>
    <row r="891" customFormat="false" ht="21.75" hidden="false" customHeight="true" outlineLevel="0" collapsed="false">
      <c r="A891" s="276" t="s">
        <v>195</v>
      </c>
      <c r="B891" s="277" t="e">
        <f aca="false">#REF!</f>
        <v>#REF!</v>
      </c>
      <c r="C891" s="276"/>
      <c r="D891" s="278"/>
      <c r="E891" s="276" t="s">
        <v>195</v>
      </c>
      <c r="F891" s="277" t="e">
        <f aca="false">B891</f>
        <v>#REF!</v>
      </c>
      <c r="G891" s="277"/>
    </row>
    <row r="892" customFormat="false" ht="21.75" hidden="false" customHeight="true" outlineLevel="0" collapsed="false">
      <c r="A892" s="276" t="s">
        <v>196</v>
      </c>
      <c r="B892" s="277" t="e">
        <f aca="false">#REF!</f>
        <v>#REF!</v>
      </c>
      <c r="C892" s="276"/>
      <c r="D892" s="278"/>
      <c r="E892" s="276" t="s">
        <v>196</v>
      </c>
      <c r="F892" s="277" t="e">
        <f aca="false">B892</f>
        <v>#REF!</v>
      </c>
      <c r="G892" s="277"/>
    </row>
    <row r="893" customFormat="false" ht="21.75" hidden="false" customHeight="true" outlineLevel="0" collapsed="false">
      <c r="A893" s="280" t="s">
        <v>138</v>
      </c>
      <c r="B893" s="277" t="e">
        <f aca="false">SUM(B866:B892)</f>
        <v>#REF!</v>
      </c>
      <c r="C893" s="280"/>
      <c r="E893" s="280" t="s">
        <v>138</v>
      </c>
      <c r="F893" s="277" t="e">
        <f aca="false">SUM(F866:F892)</f>
        <v>#REF!</v>
      </c>
      <c r="G893" s="272"/>
    </row>
    <row r="894" customFormat="false" ht="21.75" hidden="false" customHeight="true" outlineLevel="0" collapsed="false">
      <c r="B894" s="279"/>
      <c r="F894" s="279"/>
    </row>
    <row r="895" customFormat="false" ht="24" hidden="false" customHeight="true" outlineLevel="0" collapsed="false">
      <c r="A895" s="266" t="s">
        <v>154</v>
      </c>
      <c r="B895" s="266"/>
      <c r="C895" s="266"/>
      <c r="D895" s="267"/>
      <c r="E895" s="266" t="s">
        <v>154</v>
      </c>
      <c r="F895" s="266"/>
      <c r="G895" s="266"/>
    </row>
    <row r="896" customFormat="false" ht="21.75" hidden="false" customHeight="true" outlineLevel="0" collapsed="false">
      <c r="A896" s="268"/>
      <c r="B896" s="275"/>
      <c r="C896" s="268"/>
      <c r="D896" s="268"/>
      <c r="E896" s="268"/>
      <c r="F896" s="275"/>
      <c r="G896" s="275"/>
    </row>
    <row r="897" customFormat="false" ht="21.75" hidden="false" customHeight="true" outlineLevel="0" collapsed="false">
      <c r="A897" s="268" t="s">
        <v>155</v>
      </c>
      <c r="B897" s="269" t="n">
        <f aca="false">$B861</f>
        <v>46129</v>
      </c>
      <c r="C897" s="269"/>
      <c r="D897" s="268"/>
      <c r="E897" s="268" t="s">
        <v>155</v>
      </c>
      <c r="F897" s="269" t="n">
        <f aca="false">B897</f>
        <v>46129</v>
      </c>
      <c r="G897" s="269"/>
    </row>
    <row r="898" customFormat="false" ht="21.75" hidden="false" customHeight="true" outlineLevel="0" collapsed="false">
      <c r="A898" s="268" t="s">
        <v>156</v>
      </c>
      <c r="B898" s="286" t="e">
        <f aca="false">#REF!</f>
        <v>#REF!</v>
      </c>
      <c r="C898" s="286"/>
      <c r="D898" s="268"/>
      <c r="E898" s="268" t="s">
        <v>156</v>
      </c>
      <c r="F898" s="286" t="e">
        <f aca="false">B898</f>
        <v>#REF!</v>
      </c>
      <c r="G898" s="286"/>
    </row>
    <row r="900" customFormat="false" ht="21.75" hidden="false" customHeight="true" outlineLevel="0" collapsed="false">
      <c r="A900" s="272" t="s">
        <v>157</v>
      </c>
      <c r="B900" s="272" t="s">
        <v>158</v>
      </c>
      <c r="C900" s="272"/>
      <c r="E900" s="272" t="s">
        <v>157</v>
      </c>
      <c r="F900" s="272" t="s">
        <v>158</v>
      </c>
      <c r="G900" s="272"/>
    </row>
    <row r="901" customFormat="false" ht="21.75" hidden="false" customHeight="true" outlineLevel="0" collapsed="false">
      <c r="A901" s="272"/>
      <c r="B901" s="274" t="s">
        <v>159</v>
      </c>
      <c r="C901" s="274" t="s">
        <v>160</v>
      </c>
      <c r="E901" s="272"/>
      <c r="F901" s="274" t="s">
        <v>159</v>
      </c>
      <c r="G901" s="274" t="s">
        <v>160</v>
      </c>
    </row>
    <row r="902" customFormat="false" ht="21.75" hidden="false" customHeight="true" outlineLevel="0" collapsed="false">
      <c r="A902" s="276" t="s">
        <v>161</v>
      </c>
      <c r="B902" s="277" t="e">
        <f aca="false">#REF!</f>
        <v>#REF!</v>
      </c>
      <c r="C902" s="276"/>
      <c r="D902" s="278"/>
      <c r="E902" s="276" t="s">
        <v>161</v>
      </c>
      <c r="F902" s="277" t="e">
        <f aca="false">B902</f>
        <v>#REF!</v>
      </c>
      <c r="G902" s="277"/>
    </row>
    <row r="903" customFormat="false" ht="21.75" hidden="false" customHeight="true" outlineLevel="0" collapsed="false">
      <c r="A903" s="276" t="s">
        <v>162</v>
      </c>
      <c r="B903" s="277" t="e">
        <f aca="false">#REF!</f>
        <v>#REF!</v>
      </c>
      <c r="C903" s="276"/>
      <c r="D903" s="278"/>
      <c r="E903" s="276" t="s">
        <v>162</v>
      </c>
      <c r="F903" s="277" t="e">
        <f aca="false">B903</f>
        <v>#REF!</v>
      </c>
      <c r="G903" s="277"/>
    </row>
    <row r="904" customFormat="false" ht="21.75" hidden="false" customHeight="true" outlineLevel="0" collapsed="false">
      <c r="A904" s="276" t="s">
        <v>180</v>
      </c>
      <c r="B904" s="277" t="e">
        <f aca="false">#REF!</f>
        <v>#REF!</v>
      </c>
      <c r="C904" s="276"/>
      <c r="D904" s="278"/>
      <c r="E904" s="276" t="s">
        <v>180</v>
      </c>
      <c r="F904" s="277" t="e">
        <f aca="false">B904</f>
        <v>#REF!</v>
      </c>
      <c r="G904" s="277"/>
    </row>
    <row r="905" customFormat="false" ht="21.75" hidden="false" customHeight="true" outlineLevel="0" collapsed="false">
      <c r="A905" s="276" t="s">
        <v>163</v>
      </c>
      <c r="B905" s="277" t="e">
        <f aca="false">#REF!</f>
        <v>#REF!</v>
      </c>
      <c r="C905" s="276"/>
      <c r="D905" s="278"/>
      <c r="E905" s="276" t="s">
        <v>163</v>
      </c>
      <c r="F905" s="277" t="e">
        <f aca="false">B905</f>
        <v>#REF!</v>
      </c>
      <c r="G905" s="277"/>
    </row>
    <row r="906" customFormat="false" ht="21.75" hidden="false" customHeight="true" outlineLevel="0" collapsed="false">
      <c r="A906" s="276" t="s">
        <v>164</v>
      </c>
      <c r="B906" s="277" t="e">
        <f aca="false">#REF!</f>
        <v>#REF!</v>
      </c>
      <c r="C906" s="276"/>
      <c r="D906" s="278"/>
      <c r="E906" s="276" t="s">
        <v>164</v>
      </c>
      <c r="F906" s="277" t="e">
        <f aca="false">B906</f>
        <v>#REF!</v>
      </c>
      <c r="G906" s="277"/>
    </row>
    <row r="907" customFormat="false" ht="21.75" hidden="false" customHeight="true" outlineLevel="0" collapsed="false">
      <c r="A907" s="276" t="s">
        <v>165</v>
      </c>
      <c r="B907" s="277" t="e">
        <f aca="false">#REF!</f>
        <v>#REF!</v>
      </c>
      <c r="C907" s="276"/>
      <c r="D907" s="278"/>
      <c r="E907" s="276" t="s">
        <v>165</v>
      </c>
      <c r="F907" s="277" t="e">
        <f aca="false">B907</f>
        <v>#REF!</v>
      </c>
      <c r="G907" s="277"/>
    </row>
    <row r="908" customFormat="false" ht="21.75" hidden="false" customHeight="true" outlineLevel="0" collapsed="false">
      <c r="A908" s="276" t="s">
        <v>166</v>
      </c>
      <c r="B908" s="277" t="e">
        <f aca="false">#REF!</f>
        <v>#REF!</v>
      </c>
      <c r="C908" s="276"/>
      <c r="D908" s="278"/>
      <c r="E908" s="276" t="s">
        <v>166</v>
      </c>
      <c r="F908" s="277" t="e">
        <f aca="false">B908</f>
        <v>#REF!</v>
      </c>
      <c r="G908" s="277"/>
    </row>
    <row r="909" customFormat="false" ht="21.75" hidden="false" customHeight="true" outlineLevel="0" collapsed="false">
      <c r="A909" s="276" t="s">
        <v>167</v>
      </c>
      <c r="B909" s="277" t="e">
        <f aca="false">#REF!</f>
        <v>#REF!</v>
      </c>
      <c r="C909" s="276"/>
      <c r="D909" s="278"/>
      <c r="E909" s="276" t="s">
        <v>167</v>
      </c>
      <c r="F909" s="277" t="e">
        <f aca="false">B909</f>
        <v>#REF!</v>
      </c>
      <c r="G909" s="277"/>
    </row>
    <row r="910" customFormat="false" ht="21.75" hidden="false" customHeight="true" outlineLevel="0" collapsed="false">
      <c r="A910" s="276" t="s">
        <v>168</v>
      </c>
      <c r="B910" s="277" t="e">
        <f aca="false">#REF!</f>
        <v>#REF!</v>
      </c>
      <c r="C910" s="276"/>
      <c r="D910" s="278"/>
      <c r="E910" s="276" t="s">
        <v>168</v>
      </c>
      <c r="F910" s="277" t="e">
        <f aca="false">B910</f>
        <v>#REF!</v>
      </c>
      <c r="G910" s="277"/>
    </row>
    <row r="911" customFormat="false" ht="21.75" hidden="false" customHeight="true" outlineLevel="0" collapsed="false">
      <c r="A911" s="276" t="s">
        <v>169</v>
      </c>
      <c r="B911" s="277" t="e">
        <f aca="false">#REF!</f>
        <v>#REF!</v>
      </c>
      <c r="C911" s="276"/>
      <c r="D911" s="278"/>
      <c r="E911" s="276" t="s">
        <v>169</v>
      </c>
      <c r="F911" s="277" t="e">
        <f aca="false">B911</f>
        <v>#REF!</v>
      </c>
      <c r="G911" s="277"/>
    </row>
    <row r="912" customFormat="false" ht="21.75" hidden="false" customHeight="true" outlineLevel="0" collapsed="false">
      <c r="A912" s="276" t="s">
        <v>170</v>
      </c>
      <c r="B912" s="277" t="e">
        <f aca="false">#REF!</f>
        <v>#REF!</v>
      </c>
      <c r="C912" s="276"/>
      <c r="D912" s="278"/>
      <c r="E912" s="276" t="s">
        <v>170</v>
      </c>
      <c r="F912" s="277" t="e">
        <f aca="false">B912</f>
        <v>#REF!</v>
      </c>
      <c r="G912" s="277"/>
    </row>
    <row r="913" customFormat="false" ht="21.75" hidden="false" customHeight="true" outlineLevel="0" collapsed="false">
      <c r="A913" s="276" t="s">
        <v>171</v>
      </c>
      <c r="B913" s="277" t="e">
        <f aca="false">#REF!</f>
        <v>#REF!</v>
      </c>
      <c r="C913" s="276"/>
      <c r="D913" s="278"/>
      <c r="E913" s="276" t="s">
        <v>171</v>
      </c>
      <c r="F913" s="277" t="e">
        <f aca="false">B913</f>
        <v>#REF!</v>
      </c>
      <c r="G913" s="277"/>
    </row>
    <row r="914" customFormat="false" ht="21.75" hidden="false" customHeight="true" outlineLevel="0" collapsed="false">
      <c r="A914" s="276" t="s">
        <v>190</v>
      </c>
      <c r="B914" s="277" t="e">
        <f aca="false">#REF!</f>
        <v>#REF!</v>
      </c>
      <c r="C914" s="276"/>
      <c r="D914" s="278"/>
      <c r="E914" s="276" t="str">
        <f aca="false">A914</f>
        <v>Petit Ep. Cannebe 500g</v>
      </c>
      <c r="F914" s="277" t="e">
        <f aca="false">B914</f>
        <v>#REF!</v>
      </c>
      <c r="G914" s="277"/>
    </row>
    <row r="915" customFormat="false" ht="21.75" hidden="false" customHeight="true" outlineLevel="0" collapsed="false">
      <c r="A915" s="276" t="s">
        <v>188</v>
      </c>
      <c r="B915" s="277" t="e">
        <f aca="false">#REF!</f>
        <v>#REF!</v>
      </c>
      <c r="C915" s="276"/>
      <c r="D915" s="278"/>
      <c r="E915" s="276" t="s">
        <v>188</v>
      </c>
      <c r="F915" s="277" t="e">
        <f aca="false">B915</f>
        <v>#REF!</v>
      </c>
      <c r="G915" s="277"/>
    </row>
    <row r="916" customFormat="false" ht="21.75" hidden="false" customHeight="true" outlineLevel="0" collapsed="false">
      <c r="A916" s="276" t="s">
        <v>189</v>
      </c>
      <c r="B916" s="277" t="e">
        <f aca="false">#REF!</f>
        <v>#REF!</v>
      </c>
      <c r="C916" s="276"/>
      <c r="D916" s="278"/>
      <c r="E916" s="276" t="s">
        <v>189</v>
      </c>
      <c r="F916" s="277" t="e">
        <f aca="false">B916</f>
        <v>#REF!</v>
      </c>
      <c r="G916" s="277"/>
    </row>
    <row r="917" customFormat="false" ht="21.75" hidden="false" customHeight="true" outlineLevel="0" collapsed="false">
      <c r="A917" s="276" t="s">
        <v>172</v>
      </c>
      <c r="B917" s="277" t="e">
        <f aca="false">#REF!</f>
        <v>#REF!</v>
      </c>
      <c r="C917" s="276"/>
      <c r="D917" s="278"/>
      <c r="E917" s="276" t="s">
        <v>172</v>
      </c>
      <c r="F917" s="277" t="e">
        <f aca="false">B917</f>
        <v>#REF!</v>
      </c>
      <c r="G917" s="277"/>
    </row>
    <row r="918" customFormat="false" ht="21.75" hidden="false" customHeight="true" outlineLevel="0" collapsed="false">
      <c r="A918" s="276" t="s">
        <v>173</v>
      </c>
      <c r="B918" s="277" t="e">
        <f aca="false">#REF!</f>
        <v>#REF!</v>
      </c>
      <c r="C918" s="276"/>
      <c r="D918" s="278"/>
      <c r="E918" s="276" t="s">
        <v>173</v>
      </c>
      <c r="F918" s="277" t="e">
        <f aca="false">B918</f>
        <v>#REF!</v>
      </c>
      <c r="G918" s="277"/>
    </row>
    <row r="919" customFormat="false" ht="21.75" hidden="false" customHeight="true" outlineLevel="0" collapsed="false">
      <c r="A919" s="276" t="s">
        <v>174</v>
      </c>
      <c r="B919" s="277" t="e">
        <f aca="false">#REF!</f>
        <v>#REF!</v>
      </c>
      <c r="C919" s="276"/>
      <c r="D919" s="278"/>
      <c r="E919" s="276" t="s">
        <v>174</v>
      </c>
      <c r="F919" s="277" t="e">
        <f aca="false">B919</f>
        <v>#REF!</v>
      </c>
      <c r="G919" s="277"/>
    </row>
    <row r="920" customFormat="false" ht="21.75" hidden="false" customHeight="true" outlineLevel="0" collapsed="false">
      <c r="A920" s="276" t="s">
        <v>175</v>
      </c>
      <c r="B920" s="277" t="e">
        <f aca="false">#REF!</f>
        <v>#REF!</v>
      </c>
      <c r="C920" s="276"/>
      <c r="D920" s="278"/>
      <c r="E920" s="276" t="s">
        <v>175</v>
      </c>
      <c r="F920" s="277" t="e">
        <f aca="false">B920</f>
        <v>#REF!</v>
      </c>
      <c r="G920" s="277"/>
    </row>
    <row r="921" customFormat="false" ht="21.75" hidden="false" customHeight="true" outlineLevel="0" collapsed="false">
      <c r="A921" s="276" t="s">
        <v>191</v>
      </c>
      <c r="B921" s="277" t="e">
        <f aca="false">#REF!</f>
        <v>#REF!</v>
      </c>
      <c r="C921" s="276"/>
      <c r="D921" s="278"/>
      <c r="E921" s="276" t="s">
        <v>191</v>
      </c>
      <c r="F921" s="277" t="e">
        <f aca="false">B921</f>
        <v>#REF!</v>
      </c>
      <c r="G921" s="277"/>
    </row>
    <row r="922" customFormat="false" ht="21.75" hidden="false" customHeight="true" outlineLevel="0" collapsed="false">
      <c r="A922" s="276" t="s">
        <v>192</v>
      </c>
      <c r="B922" s="277" t="e">
        <f aca="false">#REF!</f>
        <v>#REF!</v>
      </c>
      <c r="C922" s="276"/>
      <c r="D922" s="278"/>
      <c r="E922" s="276" t="s">
        <v>192</v>
      </c>
      <c r="F922" s="277" t="e">
        <f aca="false">B922</f>
        <v>#REF!</v>
      </c>
      <c r="G922" s="277"/>
    </row>
    <row r="923" customFormat="false" ht="21.75" hidden="false" customHeight="true" outlineLevel="0" collapsed="false">
      <c r="A923" s="276" t="s">
        <v>176</v>
      </c>
      <c r="B923" s="277" t="e">
        <f aca="false">#REF!</f>
        <v>#REF!</v>
      </c>
      <c r="C923" s="276"/>
      <c r="D923" s="278"/>
      <c r="E923" s="276" t="s">
        <v>176</v>
      </c>
      <c r="F923" s="277" t="e">
        <f aca="false">B923</f>
        <v>#REF!</v>
      </c>
      <c r="G923" s="277"/>
    </row>
    <row r="924" customFormat="false" ht="21.75" hidden="false" customHeight="true" outlineLevel="0" collapsed="false">
      <c r="A924" s="276" t="s">
        <v>187</v>
      </c>
      <c r="B924" s="277" t="e">
        <f aca="false">#REF!</f>
        <v>#REF!</v>
      </c>
      <c r="C924" s="276"/>
      <c r="D924" s="278"/>
      <c r="E924" s="276" t="s">
        <v>187</v>
      </c>
      <c r="F924" s="277" t="e">
        <f aca="false">B924</f>
        <v>#REF!</v>
      </c>
      <c r="G924" s="277"/>
    </row>
    <row r="925" customFormat="false" ht="21.75" hidden="false" customHeight="true" outlineLevel="0" collapsed="false">
      <c r="A925" s="276" t="s">
        <v>193</v>
      </c>
      <c r="B925" s="277" t="e">
        <f aca="false">#REF!</f>
        <v>#REF!</v>
      </c>
      <c r="C925" s="276"/>
      <c r="D925" s="278"/>
      <c r="E925" s="276" t="s">
        <v>193</v>
      </c>
      <c r="F925" s="277" t="e">
        <f aca="false">B925</f>
        <v>#REF!</v>
      </c>
      <c r="G925" s="277"/>
    </row>
    <row r="926" customFormat="false" ht="21.75" hidden="false" customHeight="true" outlineLevel="0" collapsed="false">
      <c r="A926" s="276" t="s">
        <v>194</v>
      </c>
      <c r="B926" s="277" t="e">
        <f aca="false">#REF!</f>
        <v>#REF!</v>
      </c>
      <c r="C926" s="276"/>
      <c r="D926" s="278"/>
      <c r="E926" s="276" t="s">
        <v>194</v>
      </c>
      <c r="F926" s="277" t="e">
        <f aca="false">B926</f>
        <v>#REF!</v>
      </c>
      <c r="G926" s="277"/>
    </row>
    <row r="927" customFormat="false" ht="21.75" hidden="false" customHeight="true" outlineLevel="0" collapsed="false">
      <c r="A927" s="276" t="s">
        <v>195</v>
      </c>
      <c r="B927" s="277" t="e">
        <f aca="false">#REF!</f>
        <v>#REF!</v>
      </c>
      <c r="C927" s="276"/>
      <c r="D927" s="278"/>
      <c r="E927" s="276" t="s">
        <v>195</v>
      </c>
      <c r="F927" s="277" t="e">
        <f aca="false">B927</f>
        <v>#REF!</v>
      </c>
      <c r="G927" s="277"/>
    </row>
    <row r="928" customFormat="false" ht="21.75" hidden="false" customHeight="true" outlineLevel="0" collapsed="false">
      <c r="A928" s="276" t="s">
        <v>196</v>
      </c>
      <c r="B928" s="277" t="e">
        <f aca="false">#REF!</f>
        <v>#REF!</v>
      </c>
      <c r="C928" s="276"/>
      <c r="D928" s="278"/>
      <c r="E928" s="276" t="s">
        <v>196</v>
      </c>
      <c r="F928" s="277" t="e">
        <f aca="false">B928</f>
        <v>#REF!</v>
      </c>
      <c r="G928" s="277"/>
    </row>
    <row r="929" customFormat="false" ht="21.75" hidden="false" customHeight="true" outlineLevel="0" collapsed="false">
      <c r="A929" s="280" t="s">
        <v>138</v>
      </c>
      <c r="B929" s="277" t="e">
        <f aca="false">SUM(B902:B928)</f>
        <v>#REF!</v>
      </c>
      <c r="C929" s="280"/>
      <c r="E929" s="280" t="s">
        <v>138</v>
      </c>
      <c r="F929" s="277" t="e">
        <f aca="false">SUM(F902:F928)</f>
        <v>#REF!</v>
      </c>
      <c r="G929" s="272"/>
    </row>
    <row r="930" customFormat="false" ht="21.75" hidden="false" customHeight="true" outlineLevel="0" collapsed="false">
      <c r="F930" s="279"/>
    </row>
    <row r="931" customFormat="false" ht="24" hidden="false" customHeight="true" outlineLevel="0" collapsed="false">
      <c r="A931" s="266" t="s">
        <v>154</v>
      </c>
      <c r="B931" s="266"/>
      <c r="C931" s="266"/>
      <c r="D931" s="267"/>
      <c r="E931" s="266" t="s">
        <v>154</v>
      </c>
      <c r="F931" s="266"/>
      <c r="G931" s="266"/>
    </row>
    <row r="932" customFormat="false" ht="21.75" hidden="false" customHeight="true" outlineLevel="0" collapsed="false">
      <c r="A932" s="268"/>
      <c r="B932" s="275"/>
      <c r="C932" s="268"/>
      <c r="D932" s="268"/>
      <c r="E932" s="268"/>
      <c r="F932" s="275"/>
      <c r="G932" s="275"/>
    </row>
    <row r="933" customFormat="false" ht="21.75" hidden="false" customHeight="true" outlineLevel="0" collapsed="false">
      <c r="A933" s="268" t="s">
        <v>155</v>
      </c>
      <c r="B933" s="269" t="n">
        <f aca="false">$B897</f>
        <v>46129</v>
      </c>
      <c r="C933" s="269"/>
      <c r="D933" s="268"/>
      <c r="E933" s="268" t="s">
        <v>155</v>
      </c>
      <c r="F933" s="269" t="n">
        <f aca="false">B933</f>
        <v>46129</v>
      </c>
      <c r="G933" s="269"/>
    </row>
    <row r="934" customFormat="false" ht="21.75" hidden="false" customHeight="true" outlineLevel="0" collapsed="false">
      <c r="A934" s="268" t="s">
        <v>156</v>
      </c>
      <c r="B934" s="286" t="e">
        <f aca="false">#REF!</f>
        <v>#REF!</v>
      </c>
      <c r="C934" s="286"/>
      <c r="D934" s="268"/>
      <c r="E934" s="268" t="s">
        <v>156</v>
      </c>
      <c r="F934" s="286" t="e">
        <f aca="false">B934</f>
        <v>#REF!</v>
      </c>
      <c r="G934" s="286"/>
    </row>
    <row r="936" customFormat="false" ht="21.75" hidden="false" customHeight="true" outlineLevel="0" collapsed="false">
      <c r="A936" s="272" t="s">
        <v>157</v>
      </c>
      <c r="B936" s="272" t="s">
        <v>158</v>
      </c>
      <c r="C936" s="272"/>
      <c r="E936" s="272" t="s">
        <v>157</v>
      </c>
      <c r="F936" s="272" t="s">
        <v>158</v>
      </c>
      <c r="G936" s="272"/>
    </row>
    <row r="937" customFormat="false" ht="21.75" hidden="false" customHeight="true" outlineLevel="0" collapsed="false">
      <c r="A937" s="272"/>
      <c r="B937" s="274" t="s">
        <v>159</v>
      </c>
      <c r="C937" s="274" t="s">
        <v>160</v>
      </c>
      <c r="E937" s="272"/>
      <c r="F937" s="274" t="s">
        <v>159</v>
      </c>
      <c r="G937" s="274" t="s">
        <v>160</v>
      </c>
    </row>
    <row r="938" customFormat="false" ht="21.75" hidden="false" customHeight="true" outlineLevel="0" collapsed="false">
      <c r="A938" s="276" t="s">
        <v>161</v>
      </c>
      <c r="B938" s="277" t="e">
        <f aca="false">#REF!</f>
        <v>#REF!</v>
      </c>
      <c r="C938" s="276"/>
      <c r="D938" s="278"/>
      <c r="E938" s="276" t="s">
        <v>161</v>
      </c>
      <c r="F938" s="277" t="e">
        <f aca="false">B938</f>
        <v>#REF!</v>
      </c>
      <c r="G938" s="277"/>
    </row>
    <row r="939" customFormat="false" ht="21.75" hidden="false" customHeight="true" outlineLevel="0" collapsed="false">
      <c r="A939" s="276" t="s">
        <v>162</v>
      </c>
      <c r="B939" s="277" t="e">
        <f aca="false">#REF!</f>
        <v>#REF!</v>
      </c>
      <c r="C939" s="276"/>
      <c r="D939" s="278"/>
      <c r="E939" s="276" t="s">
        <v>162</v>
      </c>
      <c r="F939" s="277" t="e">
        <f aca="false">B939</f>
        <v>#REF!</v>
      </c>
      <c r="G939" s="277"/>
    </row>
    <row r="940" customFormat="false" ht="21.75" hidden="false" customHeight="true" outlineLevel="0" collapsed="false">
      <c r="A940" s="276" t="s">
        <v>180</v>
      </c>
      <c r="B940" s="277" t="e">
        <f aca="false">#REF!</f>
        <v>#REF!</v>
      </c>
      <c r="C940" s="276"/>
      <c r="D940" s="278"/>
      <c r="E940" s="276" t="s">
        <v>180</v>
      </c>
      <c r="F940" s="277" t="e">
        <f aca="false">B940</f>
        <v>#REF!</v>
      </c>
      <c r="G940" s="277"/>
    </row>
    <row r="941" customFormat="false" ht="21.75" hidden="false" customHeight="true" outlineLevel="0" collapsed="false">
      <c r="A941" s="276" t="s">
        <v>163</v>
      </c>
      <c r="B941" s="277" t="e">
        <f aca="false">#REF!</f>
        <v>#REF!</v>
      </c>
      <c r="C941" s="276"/>
      <c r="D941" s="278"/>
      <c r="E941" s="276" t="s">
        <v>163</v>
      </c>
      <c r="F941" s="277" t="e">
        <f aca="false">B941</f>
        <v>#REF!</v>
      </c>
      <c r="G941" s="277"/>
    </row>
    <row r="942" customFormat="false" ht="21.75" hidden="false" customHeight="true" outlineLevel="0" collapsed="false">
      <c r="A942" s="276" t="s">
        <v>164</v>
      </c>
      <c r="B942" s="277" t="e">
        <f aca="false">#REF!</f>
        <v>#REF!</v>
      </c>
      <c r="C942" s="276"/>
      <c r="D942" s="278"/>
      <c r="E942" s="276" t="s">
        <v>164</v>
      </c>
      <c r="F942" s="277" t="e">
        <f aca="false">B942</f>
        <v>#REF!</v>
      </c>
      <c r="G942" s="277"/>
    </row>
    <row r="943" customFormat="false" ht="21.75" hidden="false" customHeight="true" outlineLevel="0" collapsed="false">
      <c r="A943" s="276" t="s">
        <v>165</v>
      </c>
      <c r="B943" s="277" t="e">
        <f aca="false">#REF!</f>
        <v>#REF!</v>
      </c>
      <c r="C943" s="276"/>
      <c r="D943" s="278"/>
      <c r="E943" s="276" t="s">
        <v>165</v>
      </c>
      <c r="F943" s="277" t="e">
        <f aca="false">B943</f>
        <v>#REF!</v>
      </c>
      <c r="G943" s="277"/>
    </row>
    <row r="944" customFormat="false" ht="21.75" hidden="false" customHeight="true" outlineLevel="0" collapsed="false">
      <c r="A944" s="276" t="s">
        <v>166</v>
      </c>
      <c r="B944" s="277" t="e">
        <f aca="false">#REF!</f>
        <v>#REF!</v>
      </c>
      <c r="C944" s="276"/>
      <c r="D944" s="278"/>
      <c r="E944" s="276" t="s">
        <v>166</v>
      </c>
      <c r="F944" s="277" t="e">
        <f aca="false">B944</f>
        <v>#REF!</v>
      </c>
      <c r="G944" s="277"/>
    </row>
    <row r="945" customFormat="false" ht="21.75" hidden="false" customHeight="true" outlineLevel="0" collapsed="false">
      <c r="A945" s="276" t="s">
        <v>167</v>
      </c>
      <c r="B945" s="277" t="e">
        <f aca="false">#REF!</f>
        <v>#REF!</v>
      </c>
      <c r="C945" s="276"/>
      <c r="D945" s="278"/>
      <c r="E945" s="276" t="s">
        <v>167</v>
      </c>
      <c r="F945" s="277" t="e">
        <f aca="false">B945</f>
        <v>#REF!</v>
      </c>
      <c r="G945" s="277"/>
    </row>
    <row r="946" customFormat="false" ht="21.75" hidden="false" customHeight="true" outlineLevel="0" collapsed="false">
      <c r="A946" s="276" t="s">
        <v>168</v>
      </c>
      <c r="B946" s="277" t="e">
        <f aca="false">#REF!</f>
        <v>#REF!</v>
      </c>
      <c r="C946" s="276"/>
      <c r="D946" s="278"/>
      <c r="E946" s="276" t="s">
        <v>168</v>
      </c>
      <c r="F946" s="277" t="e">
        <f aca="false">B946</f>
        <v>#REF!</v>
      </c>
      <c r="G946" s="277"/>
    </row>
    <row r="947" customFormat="false" ht="21.75" hidden="false" customHeight="true" outlineLevel="0" collapsed="false">
      <c r="A947" s="276" t="s">
        <v>169</v>
      </c>
      <c r="B947" s="277" t="e">
        <f aca="false">#REF!</f>
        <v>#REF!</v>
      </c>
      <c r="C947" s="276"/>
      <c r="D947" s="278"/>
      <c r="E947" s="276" t="s">
        <v>169</v>
      </c>
      <c r="F947" s="277" t="e">
        <f aca="false">B947</f>
        <v>#REF!</v>
      </c>
      <c r="G947" s="277"/>
    </row>
    <row r="948" customFormat="false" ht="21.75" hidden="false" customHeight="true" outlineLevel="0" collapsed="false">
      <c r="A948" s="276" t="s">
        <v>170</v>
      </c>
      <c r="B948" s="277" t="e">
        <f aca="false">#REF!</f>
        <v>#REF!</v>
      </c>
      <c r="C948" s="276"/>
      <c r="D948" s="278"/>
      <c r="E948" s="276" t="s">
        <v>170</v>
      </c>
      <c r="F948" s="277" t="e">
        <f aca="false">B948</f>
        <v>#REF!</v>
      </c>
      <c r="G948" s="277"/>
    </row>
    <row r="949" customFormat="false" ht="21.75" hidden="false" customHeight="true" outlineLevel="0" collapsed="false">
      <c r="A949" s="276" t="s">
        <v>171</v>
      </c>
      <c r="B949" s="277" t="e">
        <f aca="false">#REF!</f>
        <v>#REF!</v>
      </c>
      <c r="C949" s="276"/>
      <c r="D949" s="278"/>
      <c r="E949" s="276" t="s">
        <v>171</v>
      </c>
      <c r="F949" s="277" t="e">
        <f aca="false">B949</f>
        <v>#REF!</v>
      </c>
      <c r="G949" s="277"/>
    </row>
    <row r="950" customFormat="false" ht="21.75" hidden="false" customHeight="true" outlineLevel="0" collapsed="false">
      <c r="A950" s="276" t="s">
        <v>190</v>
      </c>
      <c r="B950" s="277" t="e">
        <f aca="false">#REF!</f>
        <v>#REF!</v>
      </c>
      <c r="C950" s="276"/>
      <c r="D950" s="278"/>
      <c r="E950" s="276" t="str">
        <f aca="false">A950</f>
        <v>Petit Ep. Cannebe 500g</v>
      </c>
      <c r="F950" s="277" t="e">
        <f aca="false">B950</f>
        <v>#REF!</v>
      </c>
      <c r="G950" s="277"/>
    </row>
    <row r="951" customFormat="false" ht="21.75" hidden="false" customHeight="true" outlineLevel="0" collapsed="false">
      <c r="A951" s="276" t="s">
        <v>188</v>
      </c>
      <c r="B951" s="277" t="e">
        <f aca="false">#REF!</f>
        <v>#REF!</v>
      </c>
      <c r="C951" s="276"/>
      <c r="D951" s="278"/>
      <c r="E951" s="276" t="s">
        <v>188</v>
      </c>
      <c r="F951" s="277" t="e">
        <f aca="false">B951</f>
        <v>#REF!</v>
      </c>
      <c r="G951" s="277"/>
    </row>
    <row r="952" customFormat="false" ht="21.75" hidden="false" customHeight="true" outlineLevel="0" collapsed="false">
      <c r="A952" s="276" t="s">
        <v>189</v>
      </c>
      <c r="B952" s="277" t="e">
        <f aca="false">#REF!</f>
        <v>#REF!</v>
      </c>
      <c r="C952" s="276"/>
      <c r="D952" s="278"/>
      <c r="E952" s="276" t="s">
        <v>189</v>
      </c>
      <c r="F952" s="277" t="e">
        <f aca="false">B952</f>
        <v>#REF!</v>
      </c>
      <c r="G952" s="277"/>
    </row>
    <row r="953" customFormat="false" ht="21.75" hidden="false" customHeight="true" outlineLevel="0" collapsed="false">
      <c r="A953" s="276" t="s">
        <v>172</v>
      </c>
      <c r="B953" s="277" t="e">
        <f aca="false">#REF!</f>
        <v>#REF!</v>
      </c>
      <c r="C953" s="276"/>
      <c r="D953" s="278"/>
      <c r="E953" s="276" t="s">
        <v>172</v>
      </c>
      <c r="F953" s="277" t="e">
        <f aca="false">B953</f>
        <v>#REF!</v>
      </c>
      <c r="G953" s="277"/>
    </row>
    <row r="954" customFormat="false" ht="21.75" hidden="false" customHeight="true" outlineLevel="0" collapsed="false">
      <c r="A954" s="276" t="s">
        <v>173</v>
      </c>
      <c r="B954" s="277" t="e">
        <f aca="false">#REF!</f>
        <v>#REF!</v>
      </c>
      <c r="C954" s="276"/>
      <c r="D954" s="278"/>
      <c r="E954" s="276" t="s">
        <v>173</v>
      </c>
      <c r="F954" s="277" t="e">
        <f aca="false">B954</f>
        <v>#REF!</v>
      </c>
      <c r="G954" s="277"/>
    </row>
    <row r="955" customFormat="false" ht="21.75" hidden="false" customHeight="true" outlineLevel="0" collapsed="false">
      <c r="A955" s="276" t="s">
        <v>174</v>
      </c>
      <c r="B955" s="277" t="e">
        <f aca="false">#REF!</f>
        <v>#REF!</v>
      </c>
      <c r="C955" s="276"/>
      <c r="D955" s="278"/>
      <c r="E955" s="276" t="s">
        <v>174</v>
      </c>
      <c r="F955" s="277" t="e">
        <f aca="false">B955</f>
        <v>#REF!</v>
      </c>
      <c r="G955" s="277"/>
    </row>
    <row r="956" customFormat="false" ht="21.75" hidden="false" customHeight="true" outlineLevel="0" collapsed="false">
      <c r="A956" s="276" t="s">
        <v>175</v>
      </c>
      <c r="B956" s="277" t="e">
        <f aca="false">#REF!</f>
        <v>#REF!</v>
      </c>
      <c r="C956" s="276"/>
      <c r="D956" s="278"/>
      <c r="E956" s="276" t="s">
        <v>175</v>
      </c>
      <c r="F956" s="277" t="e">
        <f aca="false">B956</f>
        <v>#REF!</v>
      </c>
      <c r="G956" s="277"/>
    </row>
    <row r="957" customFormat="false" ht="21.75" hidden="false" customHeight="true" outlineLevel="0" collapsed="false">
      <c r="A957" s="276" t="s">
        <v>191</v>
      </c>
      <c r="B957" s="277" t="e">
        <f aca="false">#REF!</f>
        <v>#REF!</v>
      </c>
      <c r="C957" s="276"/>
      <c r="D957" s="278"/>
      <c r="E957" s="276" t="s">
        <v>191</v>
      </c>
      <c r="F957" s="277" t="e">
        <f aca="false">B957</f>
        <v>#REF!</v>
      </c>
      <c r="G957" s="277"/>
    </row>
    <row r="958" customFormat="false" ht="21.75" hidden="false" customHeight="true" outlineLevel="0" collapsed="false">
      <c r="A958" s="276" t="s">
        <v>192</v>
      </c>
      <c r="B958" s="277" t="e">
        <f aca="false">#REF!</f>
        <v>#REF!</v>
      </c>
      <c r="C958" s="276"/>
      <c r="D958" s="278"/>
      <c r="E958" s="276" t="s">
        <v>192</v>
      </c>
      <c r="F958" s="277" t="e">
        <f aca="false">B958</f>
        <v>#REF!</v>
      </c>
      <c r="G958" s="277"/>
    </row>
    <row r="959" customFormat="false" ht="21.75" hidden="false" customHeight="true" outlineLevel="0" collapsed="false">
      <c r="A959" s="276" t="s">
        <v>176</v>
      </c>
      <c r="B959" s="277" t="e">
        <f aca="false">#REF!</f>
        <v>#REF!</v>
      </c>
      <c r="C959" s="276"/>
      <c r="D959" s="278"/>
      <c r="E959" s="276" t="s">
        <v>176</v>
      </c>
      <c r="F959" s="277" t="e">
        <f aca="false">B959</f>
        <v>#REF!</v>
      </c>
      <c r="G959" s="277"/>
    </row>
    <row r="960" customFormat="false" ht="21.75" hidden="false" customHeight="true" outlineLevel="0" collapsed="false">
      <c r="A960" s="276" t="s">
        <v>187</v>
      </c>
      <c r="B960" s="277" t="e">
        <f aca="false">#REF!</f>
        <v>#REF!</v>
      </c>
      <c r="C960" s="276"/>
      <c r="D960" s="278"/>
      <c r="E960" s="276" t="s">
        <v>187</v>
      </c>
      <c r="F960" s="277" t="e">
        <f aca="false">B960</f>
        <v>#REF!</v>
      </c>
      <c r="G960" s="277"/>
    </row>
    <row r="961" customFormat="false" ht="21.75" hidden="false" customHeight="true" outlineLevel="0" collapsed="false">
      <c r="A961" s="276" t="s">
        <v>193</v>
      </c>
      <c r="B961" s="277" t="e">
        <f aca="false">#REF!</f>
        <v>#REF!</v>
      </c>
      <c r="C961" s="276"/>
      <c r="D961" s="278"/>
      <c r="E961" s="276" t="s">
        <v>193</v>
      </c>
      <c r="F961" s="277" t="e">
        <f aca="false">B961</f>
        <v>#REF!</v>
      </c>
      <c r="G961" s="277"/>
    </row>
    <row r="962" customFormat="false" ht="21.75" hidden="false" customHeight="true" outlineLevel="0" collapsed="false">
      <c r="A962" s="276" t="s">
        <v>194</v>
      </c>
      <c r="B962" s="277" t="e">
        <f aca="false">#REF!</f>
        <v>#REF!</v>
      </c>
      <c r="C962" s="276"/>
      <c r="D962" s="278"/>
      <c r="E962" s="276" t="s">
        <v>194</v>
      </c>
      <c r="F962" s="277" t="e">
        <f aca="false">B962</f>
        <v>#REF!</v>
      </c>
      <c r="G962" s="277"/>
    </row>
    <row r="963" customFormat="false" ht="21.75" hidden="false" customHeight="true" outlineLevel="0" collapsed="false">
      <c r="A963" s="276" t="s">
        <v>195</v>
      </c>
      <c r="B963" s="277" t="e">
        <f aca="false">#REF!</f>
        <v>#REF!</v>
      </c>
      <c r="C963" s="276"/>
      <c r="D963" s="278"/>
      <c r="E963" s="276" t="s">
        <v>195</v>
      </c>
      <c r="F963" s="277" t="e">
        <f aca="false">B963</f>
        <v>#REF!</v>
      </c>
      <c r="G963" s="277"/>
    </row>
    <row r="964" customFormat="false" ht="21.75" hidden="false" customHeight="true" outlineLevel="0" collapsed="false">
      <c r="A964" s="276" t="s">
        <v>196</v>
      </c>
      <c r="B964" s="277" t="e">
        <f aca="false">#REF!</f>
        <v>#REF!</v>
      </c>
      <c r="C964" s="276"/>
      <c r="D964" s="278"/>
      <c r="E964" s="276" t="s">
        <v>196</v>
      </c>
      <c r="F964" s="277" t="e">
        <f aca="false">B964</f>
        <v>#REF!</v>
      </c>
      <c r="G964" s="277"/>
    </row>
    <row r="965" customFormat="false" ht="21.75" hidden="false" customHeight="true" outlineLevel="0" collapsed="false">
      <c r="A965" s="280" t="s">
        <v>138</v>
      </c>
      <c r="B965" s="277" t="e">
        <f aca="false">SUM(B938:B964)</f>
        <v>#REF!</v>
      </c>
      <c r="C965" s="280"/>
      <c r="E965" s="280" t="s">
        <v>138</v>
      </c>
      <c r="F965" s="277" t="e">
        <f aca="false">SUM(F938:F964)</f>
        <v>#REF!</v>
      </c>
      <c r="G965" s="272"/>
    </row>
    <row r="966" customFormat="false" ht="21.75" hidden="false" customHeight="true" outlineLevel="0" collapsed="false">
      <c r="F966" s="279"/>
    </row>
    <row r="967" customFormat="false" ht="24" hidden="false" customHeight="true" outlineLevel="0" collapsed="false">
      <c r="A967" s="266" t="s">
        <v>154</v>
      </c>
      <c r="B967" s="266"/>
      <c r="C967" s="266"/>
      <c r="D967" s="267"/>
      <c r="E967" s="266" t="s">
        <v>154</v>
      </c>
      <c r="F967" s="266"/>
      <c r="G967" s="266"/>
    </row>
    <row r="968" customFormat="false" ht="21.75" hidden="false" customHeight="true" outlineLevel="0" collapsed="false">
      <c r="A968" s="268"/>
      <c r="B968" s="275"/>
      <c r="C968" s="268"/>
      <c r="D968" s="268"/>
      <c r="E968" s="268"/>
      <c r="F968" s="275"/>
      <c r="G968" s="275"/>
    </row>
    <row r="969" customFormat="false" ht="21.75" hidden="false" customHeight="true" outlineLevel="0" collapsed="false">
      <c r="A969" s="268" t="s">
        <v>155</v>
      </c>
      <c r="B969" s="269" t="n">
        <f aca="false">$B933</f>
        <v>46129</v>
      </c>
      <c r="C969" s="269"/>
      <c r="D969" s="268"/>
      <c r="E969" s="268" t="s">
        <v>155</v>
      </c>
      <c r="F969" s="269" t="n">
        <f aca="false">B969</f>
        <v>46129</v>
      </c>
      <c r="G969" s="269"/>
    </row>
    <row r="970" customFormat="false" ht="21.75" hidden="false" customHeight="true" outlineLevel="0" collapsed="false">
      <c r="A970" s="268" t="s">
        <v>156</v>
      </c>
      <c r="B970" s="286" t="e">
        <f aca="false">#REF!</f>
        <v>#REF!</v>
      </c>
      <c r="C970" s="286"/>
      <c r="D970" s="268"/>
      <c r="E970" s="268" t="s">
        <v>156</v>
      </c>
      <c r="F970" s="286" t="e">
        <f aca="false">B970</f>
        <v>#REF!</v>
      </c>
      <c r="G970" s="286"/>
    </row>
    <row r="972" customFormat="false" ht="21.75" hidden="false" customHeight="true" outlineLevel="0" collapsed="false">
      <c r="A972" s="272" t="s">
        <v>157</v>
      </c>
      <c r="B972" s="272" t="s">
        <v>158</v>
      </c>
      <c r="C972" s="272"/>
      <c r="E972" s="272" t="s">
        <v>157</v>
      </c>
      <c r="F972" s="272" t="s">
        <v>158</v>
      </c>
      <c r="G972" s="272"/>
    </row>
    <row r="973" customFormat="false" ht="21.75" hidden="false" customHeight="true" outlineLevel="0" collapsed="false">
      <c r="A973" s="272"/>
      <c r="B973" s="274" t="s">
        <v>159</v>
      </c>
      <c r="C973" s="274" t="s">
        <v>160</v>
      </c>
      <c r="E973" s="272"/>
      <c r="F973" s="274" t="s">
        <v>159</v>
      </c>
      <c r="G973" s="274" t="s">
        <v>160</v>
      </c>
    </row>
    <row r="974" customFormat="false" ht="21.75" hidden="false" customHeight="true" outlineLevel="0" collapsed="false">
      <c r="A974" s="276" t="s">
        <v>161</v>
      </c>
      <c r="B974" s="277" t="e">
        <f aca="false">#REF!</f>
        <v>#REF!</v>
      </c>
      <c r="C974" s="276"/>
      <c r="D974" s="278"/>
      <c r="E974" s="276" t="s">
        <v>161</v>
      </c>
      <c r="F974" s="277" t="e">
        <f aca="false">B974</f>
        <v>#REF!</v>
      </c>
      <c r="G974" s="277"/>
    </row>
    <row r="975" customFormat="false" ht="21.75" hidden="false" customHeight="true" outlineLevel="0" collapsed="false">
      <c r="A975" s="276" t="s">
        <v>162</v>
      </c>
      <c r="B975" s="277" t="e">
        <f aca="false">#REF!</f>
        <v>#REF!</v>
      </c>
      <c r="C975" s="276"/>
      <c r="D975" s="278"/>
      <c r="E975" s="276" t="s">
        <v>162</v>
      </c>
      <c r="F975" s="277" t="e">
        <f aca="false">B975</f>
        <v>#REF!</v>
      </c>
      <c r="G975" s="277"/>
    </row>
    <row r="976" customFormat="false" ht="21.75" hidden="false" customHeight="true" outlineLevel="0" collapsed="false">
      <c r="A976" s="276" t="s">
        <v>180</v>
      </c>
      <c r="B976" s="277" t="e">
        <f aca="false">#REF!</f>
        <v>#REF!</v>
      </c>
      <c r="C976" s="276"/>
      <c r="D976" s="278"/>
      <c r="E976" s="276" t="s">
        <v>180</v>
      </c>
      <c r="F976" s="277" t="e">
        <f aca="false">B976</f>
        <v>#REF!</v>
      </c>
      <c r="G976" s="277"/>
    </row>
    <row r="977" customFormat="false" ht="21.75" hidden="false" customHeight="true" outlineLevel="0" collapsed="false">
      <c r="A977" s="276" t="s">
        <v>163</v>
      </c>
      <c r="B977" s="277" t="e">
        <f aca="false">#REF!</f>
        <v>#REF!</v>
      </c>
      <c r="C977" s="276"/>
      <c r="D977" s="278"/>
      <c r="E977" s="276" t="s">
        <v>163</v>
      </c>
      <c r="F977" s="277" t="e">
        <f aca="false">B977</f>
        <v>#REF!</v>
      </c>
      <c r="G977" s="277"/>
    </row>
    <row r="978" customFormat="false" ht="21.75" hidden="false" customHeight="true" outlineLevel="0" collapsed="false">
      <c r="A978" s="276" t="s">
        <v>164</v>
      </c>
      <c r="B978" s="277" t="e">
        <f aca="false">#REF!</f>
        <v>#REF!</v>
      </c>
      <c r="C978" s="276"/>
      <c r="D978" s="278"/>
      <c r="E978" s="276" t="s">
        <v>164</v>
      </c>
      <c r="F978" s="277" t="e">
        <f aca="false">B978</f>
        <v>#REF!</v>
      </c>
      <c r="G978" s="277"/>
    </row>
    <row r="979" customFormat="false" ht="21.75" hidden="false" customHeight="true" outlineLevel="0" collapsed="false">
      <c r="A979" s="276" t="s">
        <v>165</v>
      </c>
      <c r="B979" s="277" t="e">
        <f aca="false">#REF!</f>
        <v>#REF!</v>
      </c>
      <c r="C979" s="276"/>
      <c r="D979" s="278"/>
      <c r="E979" s="276" t="s">
        <v>165</v>
      </c>
      <c r="F979" s="277" t="e">
        <f aca="false">B979</f>
        <v>#REF!</v>
      </c>
      <c r="G979" s="277"/>
    </row>
    <row r="980" customFormat="false" ht="21.75" hidden="false" customHeight="true" outlineLevel="0" collapsed="false">
      <c r="A980" s="276" t="s">
        <v>166</v>
      </c>
      <c r="B980" s="277" t="e">
        <f aca="false">#REF!</f>
        <v>#REF!</v>
      </c>
      <c r="C980" s="276"/>
      <c r="D980" s="278"/>
      <c r="E980" s="276" t="s">
        <v>166</v>
      </c>
      <c r="F980" s="277" t="e">
        <f aca="false">B980</f>
        <v>#REF!</v>
      </c>
      <c r="G980" s="277"/>
    </row>
    <row r="981" customFormat="false" ht="21.75" hidden="false" customHeight="true" outlineLevel="0" collapsed="false">
      <c r="A981" s="276" t="s">
        <v>167</v>
      </c>
      <c r="B981" s="277" t="e">
        <f aca="false">#REF!</f>
        <v>#REF!</v>
      </c>
      <c r="C981" s="276"/>
      <c r="D981" s="278"/>
      <c r="E981" s="276" t="s">
        <v>167</v>
      </c>
      <c r="F981" s="277" t="e">
        <f aca="false">B981</f>
        <v>#REF!</v>
      </c>
      <c r="G981" s="277"/>
    </row>
    <row r="982" customFormat="false" ht="21.75" hidden="false" customHeight="true" outlineLevel="0" collapsed="false">
      <c r="A982" s="276" t="s">
        <v>168</v>
      </c>
      <c r="B982" s="277" t="e">
        <f aca="false">#REF!</f>
        <v>#REF!</v>
      </c>
      <c r="C982" s="276"/>
      <c r="D982" s="278"/>
      <c r="E982" s="276" t="s">
        <v>168</v>
      </c>
      <c r="F982" s="277" t="e">
        <f aca="false">B982</f>
        <v>#REF!</v>
      </c>
      <c r="G982" s="277"/>
    </row>
    <row r="983" customFormat="false" ht="21.75" hidden="false" customHeight="true" outlineLevel="0" collapsed="false">
      <c r="A983" s="276" t="s">
        <v>169</v>
      </c>
      <c r="B983" s="277" t="e">
        <f aca="false">#REF!</f>
        <v>#REF!</v>
      </c>
      <c r="C983" s="276"/>
      <c r="D983" s="278"/>
      <c r="E983" s="276" t="s">
        <v>169</v>
      </c>
      <c r="F983" s="277" t="e">
        <f aca="false">B983</f>
        <v>#REF!</v>
      </c>
      <c r="G983" s="277"/>
    </row>
    <row r="984" customFormat="false" ht="21.75" hidden="false" customHeight="true" outlineLevel="0" collapsed="false">
      <c r="A984" s="276" t="s">
        <v>170</v>
      </c>
      <c r="B984" s="277" t="e">
        <f aca="false">#REF!</f>
        <v>#REF!</v>
      </c>
      <c r="C984" s="276"/>
      <c r="D984" s="278"/>
      <c r="E984" s="276" t="s">
        <v>170</v>
      </c>
      <c r="F984" s="277" t="e">
        <f aca="false">B984</f>
        <v>#REF!</v>
      </c>
      <c r="G984" s="277"/>
    </row>
    <row r="985" customFormat="false" ht="21.75" hidden="false" customHeight="true" outlineLevel="0" collapsed="false">
      <c r="A985" s="276" t="s">
        <v>171</v>
      </c>
      <c r="B985" s="277" t="e">
        <f aca="false">#REF!</f>
        <v>#REF!</v>
      </c>
      <c r="C985" s="276"/>
      <c r="D985" s="278"/>
      <c r="E985" s="276" t="s">
        <v>171</v>
      </c>
      <c r="F985" s="277" t="e">
        <f aca="false">B985</f>
        <v>#REF!</v>
      </c>
      <c r="G985" s="277"/>
    </row>
    <row r="986" customFormat="false" ht="21.75" hidden="false" customHeight="true" outlineLevel="0" collapsed="false">
      <c r="A986" s="276" t="s">
        <v>190</v>
      </c>
      <c r="B986" s="277" t="e">
        <f aca="false">#REF!</f>
        <v>#REF!</v>
      </c>
      <c r="C986" s="276"/>
      <c r="D986" s="278"/>
      <c r="E986" s="276" t="str">
        <f aca="false">A986</f>
        <v>Petit Ep. Cannebe 500g</v>
      </c>
      <c r="F986" s="277" t="e">
        <f aca="false">B986</f>
        <v>#REF!</v>
      </c>
      <c r="G986" s="277"/>
    </row>
    <row r="987" customFormat="false" ht="21.75" hidden="false" customHeight="true" outlineLevel="0" collapsed="false">
      <c r="A987" s="276" t="s">
        <v>188</v>
      </c>
      <c r="B987" s="277" t="e">
        <f aca="false">#REF!</f>
        <v>#REF!</v>
      </c>
      <c r="C987" s="276"/>
      <c r="D987" s="278"/>
      <c r="E987" s="276" t="s">
        <v>188</v>
      </c>
      <c r="F987" s="277" t="e">
        <f aca="false">B987</f>
        <v>#REF!</v>
      </c>
      <c r="G987" s="277"/>
    </row>
    <row r="988" customFormat="false" ht="21.75" hidden="false" customHeight="true" outlineLevel="0" collapsed="false">
      <c r="A988" s="276" t="s">
        <v>189</v>
      </c>
      <c r="B988" s="277" t="e">
        <f aca="false">#REF!</f>
        <v>#REF!</v>
      </c>
      <c r="C988" s="276"/>
      <c r="D988" s="278"/>
      <c r="E988" s="276" t="s">
        <v>189</v>
      </c>
      <c r="F988" s="277" t="e">
        <f aca="false">B988</f>
        <v>#REF!</v>
      </c>
      <c r="G988" s="277"/>
    </row>
    <row r="989" customFormat="false" ht="21.75" hidden="false" customHeight="true" outlineLevel="0" collapsed="false">
      <c r="A989" s="276" t="s">
        <v>172</v>
      </c>
      <c r="B989" s="277" t="e">
        <f aca="false">#REF!</f>
        <v>#REF!</v>
      </c>
      <c r="C989" s="276"/>
      <c r="D989" s="278"/>
      <c r="E989" s="276" t="s">
        <v>172</v>
      </c>
      <c r="F989" s="277" t="e">
        <f aca="false">B989</f>
        <v>#REF!</v>
      </c>
      <c r="G989" s="277"/>
    </row>
    <row r="990" customFormat="false" ht="21.75" hidden="false" customHeight="true" outlineLevel="0" collapsed="false">
      <c r="A990" s="276" t="s">
        <v>173</v>
      </c>
      <c r="B990" s="277" t="e">
        <f aca="false">#REF!</f>
        <v>#REF!</v>
      </c>
      <c r="C990" s="276"/>
      <c r="D990" s="278"/>
      <c r="E990" s="276" t="s">
        <v>173</v>
      </c>
      <c r="F990" s="277" t="e">
        <f aca="false">B990</f>
        <v>#REF!</v>
      </c>
      <c r="G990" s="277"/>
    </row>
    <row r="991" customFormat="false" ht="21.75" hidden="false" customHeight="true" outlineLevel="0" collapsed="false">
      <c r="A991" s="276" t="s">
        <v>174</v>
      </c>
      <c r="B991" s="277" t="e">
        <f aca="false">#REF!</f>
        <v>#REF!</v>
      </c>
      <c r="C991" s="276"/>
      <c r="D991" s="278"/>
      <c r="E991" s="276" t="s">
        <v>174</v>
      </c>
      <c r="F991" s="277" t="e">
        <f aca="false">B991</f>
        <v>#REF!</v>
      </c>
      <c r="G991" s="277"/>
    </row>
    <row r="992" customFormat="false" ht="21.75" hidden="false" customHeight="true" outlineLevel="0" collapsed="false">
      <c r="A992" s="276" t="s">
        <v>175</v>
      </c>
      <c r="B992" s="277" t="e">
        <f aca="false">#REF!</f>
        <v>#REF!</v>
      </c>
      <c r="C992" s="276"/>
      <c r="D992" s="278"/>
      <c r="E992" s="276" t="s">
        <v>175</v>
      </c>
      <c r="F992" s="277" t="e">
        <f aca="false">B992</f>
        <v>#REF!</v>
      </c>
      <c r="G992" s="277"/>
    </row>
    <row r="993" customFormat="false" ht="21.75" hidden="false" customHeight="true" outlineLevel="0" collapsed="false">
      <c r="A993" s="276" t="s">
        <v>191</v>
      </c>
      <c r="B993" s="277" t="e">
        <f aca="false">#REF!</f>
        <v>#REF!</v>
      </c>
      <c r="C993" s="276"/>
      <c r="D993" s="278"/>
      <c r="E993" s="276" t="s">
        <v>191</v>
      </c>
      <c r="F993" s="277" t="e">
        <f aca="false">B993</f>
        <v>#REF!</v>
      </c>
      <c r="G993" s="277"/>
    </row>
    <row r="994" customFormat="false" ht="21.75" hidden="false" customHeight="true" outlineLevel="0" collapsed="false">
      <c r="A994" s="276" t="s">
        <v>192</v>
      </c>
      <c r="B994" s="277" t="e">
        <f aca="false">#REF!</f>
        <v>#REF!</v>
      </c>
      <c r="C994" s="276"/>
      <c r="D994" s="278"/>
      <c r="E994" s="276" t="s">
        <v>192</v>
      </c>
      <c r="F994" s="277" t="e">
        <f aca="false">B994</f>
        <v>#REF!</v>
      </c>
      <c r="G994" s="277"/>
    </row>
    <row r="995" customFormat="false" ht="21.75" hidden="false" customHeight="true" outlineLevel="0" collapsed="false">
      <c r="A995" s="276" t="s">
        <v>176</v>
      </c>
      <c r="B995" s="277" t="e">
        <f aca="false">#REF!</f>
        <v>#REF!</v>
      </c>
      <c r="C995" s="276"/>
      <c r="D995" s="278"/>
      <c r="E995" s="276" t="s">
        <v>176</v>
      </c>
      <c r="F995" s="277" t="e">
        <f aca="false">B995</f>
        <v>#REF!</v>
      </c>
      <c r="G995" s="277"/>
    </row>
    <row r="996" customFormat="false" ht="21.75" hidden="false" customHeight="true" outlineLevel="0" collapsed="false">
      <c r="A996" s="276" t="s">
        <v>187</v>
      </c>
      <c r="B996" s="277" t="e">
        <f aca="false">#REF!</f>
        <v>#REF!</v>
      </c>
      <c r="C996" s="276"/>
      <c r="D996" s="278"/>
      <c r="E996" s="276" t="s">
        <v>187</v>
      </c>
      <c r="F996" s="277" t="e">
        <f aca="false">B996</f>
        <v>#REF!</v>
      </c>
      <c r="G996" s="277"/>
    </row>
    <row r="997" customFormat="false" ht="21.75" hidden="false" customHeight="true" outlineLevel="0" collapsed="false">
      <c r="A997" s="276" t="s">
        <v>193</v>
      </c>
      <c r="B997" s="277" t="e">
        <f aca="false">#REF!</f>
        <v>#REF!</v>
      </c>
      <c r="C997" s="276"/>
      <c r="D997" s="278"/>
      <c r="E997" s="276" t="s">
        <v>193</v>
      </c>
      <c r="F997" s="277" t="e">
        <f aca="false">B997</f>
        <v>#REF!</v>
      </c>
      <c r="G997" s="277"/>
    </row>
    <row r="998" customFormat="false" ht="21.75" hidden="false" customHeight="true" outlineLevel="0" collapsed="false">
      <c r="A998" s="276" t="s">
        <v>194</v>
      </c>
      <c r="B998" s="277" t="e">
        <f aca="false">#REF!</f>
        <v>#REF!</v>
      </c>
      <c r="C998" s="276"/>
      <c r="D998" s="278"/>
      <c r="E998" s="276" t="s">
        <v>194</v>
      </c>
      <c r="F998" s="277" t="e">
        <f aca="false">B998</f>
        <v>#REF!</v>
      </c>
      <c r="G998" s="277"/>
    </row>
    <row r="999" customFormat="false" ht="21.75" hidden="false" customHeight="true" outlineLevel="0" collapsed="false">
      <c r="A999" s="276" t="s">
        <v>195</v>
      </c>
      <c r="B999" s="277" t="e">
        <f aca="false">#REF!</f>
        <v>#REF!</v>
      </c>
      <c r="C999" s="276"/>
      <c r="D999" s="278"/>
      <c r="E999" s="276" t="s">
        <v>195</v>
      </c>
      <c r="F999" s="277" t="e">
        <f aca="false">B999</f>
        <v>#REF!</v>
      </c>
      <c r="G999" s="277"/>
    </row>
    <row r="1000" customFormat="false" ht="21.75" hidden="false" customHeight="true" outlineLevel="0" collapsed="false">
      <c r="A1000" s="276" t="s">
        <v>196</v>
      </c>
      <c r="B1000" s="277" t="e">
        <f aca="false">#REF!</f>
        <v>#REF!</v>
      </c>
      <c r="C1000" s="276"/>
      <c r="D1000" s="278"/>
      <c r="E1000" s="276" t="s">
        <v>196</v>
      </c>
      <c r="F1000" s="277" t="e">
        <f aca="false">B1000</f>
        <v>#REF!</v>
      </c>
      <c r="G1000" s="277"/>
    </row>
    <row r="1001" customFormat="false" ht="21.75" hidden="false" customHeight="true" outlineLevel="0" collapsed="false">
      <c r="A1001" s="280" t="s">
        <v>138</v>
      </c>
      <c r="B1001" s="277" t="e">
        <f aca="false">SUM(B974:B1000)</f>
        <v>#REF!</v>
      </c>
      <c r="C1001" s="280"/>
      <c r="E1001" s="280" t="s">
        <v>138</v>
      </c>
      <c r="F1001" s="277" t="e">
        <f aca="false">SUM(F974:F1000)</f>
        <v>#REF!</v>
      </c>
      <c r="G1001" s="272"/>
    </row>
    <row r="1002" customFormat="false" ht="21.75" hidden="false" customHeight="true" outlineLevel="0" collapsed="false">
      <c r="F1002" s="279"/>
    </row>
    <row r="1003" customFormat="false" ht="24" hidden="false" customHeight="true" outlineLevel="0" collapsed="false">
      <c r="A1003" s="266" t="s">
        <v>154</v>
      </c>
      <c r="B1003" s="266"/>
      <c r="C1003" s="266"/>
      <c r="D1003" s="267"/>
      <c r="E1003" s="266" t="s">
        <v>154</v>
      </c>
      <c r="F1003" s="266"/>
      <c r="G1003" s="266"/>
    </row>
    <row r="1004" customFormat="false" ht="21.75" hidden="false" customHeight="true" outlineLevel="0" collapsed="false">
      <c r="A1004" s="268"/>
      <c r="B1004" s="275"/>
      <c r="C1004" s="268"/>
      <c r="D1004" s="268"/>
      <c r="E1004" s="268"/>
      <c r="F1004" s="275"/>
      <c r="G1004" s="275"/>
    </row>
    <row r="1005" customFormat="false" ht="21.75" hidden="false" customHeight="true" outlineLevel="0" collapsed="false">
      <c r="A1005" s="268" t="s">
        <v>155</v>
      </c>
      <c r="B1005" s="269" t="n">
        <f aca="false">$B969</f>
        <v>46129</v>
      </c>
      <c r="C1005" s="269"/>
      <c r="D1005" s="268"/>
      <c r="E1005" s="268" t="s">
        <v>155</v>
      </c>
      <c r="F1005" s="269" t="n">
        <f aca="false">B1005</f>
        <v>46129</v>
      </c>
      <c r="G1005" s="269"/>
    </row>
    <row r="1006" customFormat="false" ht="21.75" hidden="false" customHeight="true" outlineLevel="0" collapsed="false">
      <c r="A1006" s="268" t="s">
        <v>156</v>
      </c>
      <c r="B1006" s="286" t="e">
        <f aca="false">#REF!</f>
        <v>#REF!</v>
      </c>
      <c r="C1006" s="286"/>
      <c r="D1006" s="268"/>
      <c r="E1006" s="268" t="s">
        <v>156</v>
      </c>
      <c r="F1006" s="286" t="e">
        <f aca="false">B1006</f>
        <v>#REF!</v>
      </c>
      <c r="G1006" s="286"/>
    </row>
    <row r="1008" customFormat="false" ht="21.75" hidden="false" customHeight="true" outlineLevel="0" collapsed="false">
      <c r="A1008" s="272" t="s">
        <v>157</v>
      </c>
      <c r="B1008" s="272" t="s">
        <v>158</v>
      </c>
      <c r="C1008" s="272"/>
      <c r="E1008" s="272" t="s">
        <v>157</v>
      </c>
      <c r="F1008" s="272" t="s">
        <v>158</v>
      </c>
      <c r="G1008" s="272"/>
    </row>
    <row r="1009" customFormat="false" ht="21.75" hidden="false" customHeight="true" outlineLevel="0" collapsed="false">
      <c r="A1009" s="272"/>
      <c r="B1009" s="274" t="s">
        <v>159</v>
      </c>
      <c r="C1009" s="274" t="s">
        <v>160</v>
      </c>
      <c r="E1009" s="272"/>
      <c r="F1009" s="274" t="s">
        <v>159</v>
      </c>
      <c r="G1009" s="274" t="s">
        <v>160</v>
      </c>
    </row>
    <row r="1010" customFormat="false" ht="21.75" hidden="false" customHeight="true" outlineLevel="0" collapsed="false">
      <c r="A1010" s="276" t="s">
        <v>161</v>
      </c>
      <c r="B1010" s="277" t="e">
        <f aca="false">#REF!</f>
        <v>#REF!</v>
      </c>
      <c r="C1010" s="276"/>
      <c r="D1010" s="278"/>
      <c r="E1010" s="276" t="s">
        <v>161</v>
      </c>
      <c r="F1010" s="277" t="e">
        <f aca="false">B1010</f>
        <v>#REF!</v>
      </c>
      <c r="G1010" s="277"/>
    </row>
    <row r="1011" customFormat="false" ht="21.75" hidden="false" customHeight="true" outlineLevel="0" collapsed="false">
      <c r="A1011" s="276" t="s">
        <v>162</v>
      </c>
      <c r="B1011" s="277" t="e">
        <f aca="false">#REF!</f>
        <v>#REF!</v>
      </c>
      <c r="C1011" s="276"/>
      <c r="D1011" s="278"/>
      <c r="E1011" s="276" t="s">
        <v>162</v>
      </c>
      <c r="F1011" s="277" t="e">
        <f aca="false">B1011</f>
        <v>#REF!</v>
      </c>
      <c r="G1011" s="277"/>
    </row>
    <row r="1012" customFormat="false" ht="21.75" hidden="false" customHeight="true" outlineLevel="0" collapsed="false">
      <c r="A1012" s="276" t="s">
        <v>180</v>
      </c>
      <c r="B1012" s="277" t="e">
        <f aca="false">#REF!</f>
        <v>#REF!</v>
      </c>
      <c r="C1012" s="276"/>
      <c r="D1012" s="278"/>
      <c r="E1012" s="276" t="s">
        <v>180</v>
      </c>
      <c r="F1012" s="277" t="e">
        <f aca="false">B1012</f>
        <v>#REF!</v>
      </c>
      <c r="G1012" s="277"/>
    </row>
    <row r="1013" customFormat="false" ht="21.75" hidden="false" customHeight="true" outlineLevel="0" collapsed="false">
      <c r="A1013" s="276" t="s">
        <v>163</v>
      </c>
      <c r="B1013" s="277" t="e">
        <f aca="false">#REF!</f>
        <v>#REF!</v>
      </c>
      <c r="C1013" s="276"/>
      <c r="D1013" s="278"/>
      <c r="E1013" s="276" t="s">
        <v>163</v>
      </c>
      <c r="F1013" s="277" t="e">
        <f aca="false">B1013</f>
        <v>#REF!</v>
      </c>
      <c r="G1013" s="277"/>
    </row>
    <row r="1014" customFormat="false" ht="21.75" hidden="false" customHeight="true" outlineLevel="0" collapsed="false">
      <c r="A1014" s="276" t="s">
        <v>164</v>
      </c>
      <c r="B1014" s="277" t="e">
        <f aca="false">#REF!</f>
        <v>#REF!</v>
      </c>
      <c r="C1014" s="276"/>
      <c r="D1014" s="278"/>
      <c r="E1014" s="276" t="s">
        <v>164</v>
      </c>
      <c r="F1014" s="277" t="e">
        <f aca="false">B1014</f>
        <v>#REF!</v>
      </c>
      <c r="G1014" s="277"/>
    </row>
    <row r="1015" customFormat="false" ht="21.75" hidden="false" customHeight="true" outlineLevel="0" collapsed="false">
      <c r="A1015" s="276" t="s">
        <v>165</v>
      </c>
      <c r="B1015" s="277" t="e">
        <f aca="false">#REF!</f>
        <v>#REF!</v>
      </c>
      <c r="C1015" s="276"/>
      <c r="D1015" s="278"/>
      <c r="E1015" s="276" t="s">
        <v>165</v>
      </c>
      <c r="F1015" s="277" t="e">
        <f aca="false">B1015</f>
        <v>#REF!</v>
      </c>
      <c r="G1015" s="277"/>
    </row>
    <row r="1016" customFormat="false" ht="21.75" hidden="false" customHeight="true" outlineLevel="0" collapsed="false">
      <c r="A1016" s="276" t="s">
        <v>166</v>
      </c>
      <c r="B1016" s="277" t="e">
        <f aca="false">#REF!</f>
        <v>#REF!</v>
      </c>
      <c r="C1016" s="276"/>
      <c r="D1016" s="278"/>
      <c r="E1016" s="276" t="s">
        <v>166</v>
      </c>
      <c r="F1016" s="277" t="e">
        <f aca="false">B1016</f>
        <v>#REF!</v>
      </c>
      <c r="G1016" s="277"/>
    </row>
    <row r="1017" customFormat="false" ht="21.75" hidden="false" customHeight="true" outlineLevel="0" collapsed="false">
      <c r="A1017" s="276" t="s">
        <v>167</v>
      </c>
      <c r="B1017" s="277" t="e">
        <f aca="false">#REF!</f>
        <v>#REF!</v>
      </c>
      <c r="C1017" s="276"/>
      <c r="D1017" s="278"/>
      <c r="E1017" s="276" t="s">
        <v>167</v>
      </c>
      <c r="F1017" s="277" t="e">
        <f aca="false">B1017</f>
        <v>#REF!</v>
      </c>
      <c r="G1017" s="277"/>
    </row>
    <row r="1018" customFormat="false" ht="21.75" hidden="false" customHeight="true" outlineLevel="0" collapsed="false">
      <c r="A1018" s="276" t="s">
        <v>168</v>
      </c>
      <c r="B1018" s="277" t="e">
        <f aca="false">#REF!</f>
        <v>#REF!</v>
      </c>
      <c r="C1018" s="276"/>
      <c r="D1018" s="278"/>
      <c r="E1018" s="276" t="s">
        <v>168</v>
      </c>
      <c r="F1018" s="277" t="e">
        <f aca="false">B1018</f>
        <v>#REF!</v>
      </c>
      <c r="G1018" s="277"/>
    </row>
    <row r="1019" customFormat="false" ht="21.75" hidden="false" customHeight="true" outlineLevel="0" collapsed="false">
      <c r="A1019" s="276" t="s">
        <v>169</v>
      </c>
      <c r="B1019" s="277" t="e">
        <f aca="false">#REF!</f>
        <v>#REF!</v>
      </c>
      <c r="C1019" s="276"/>
      <c r="D1019" s="278"/>
      <c r="E1019" s="276" t="s">
        <v>169</v>
      </c>
      <c r="F1019" s="277" t="e">
        <f aca="false">B1019</f>
        <v>#REF!</v>
      </c>
      <c r="G1019" s="277"/>
    </row>
    <row r="1020" customFormat="false" ht="21.75" hidden="false" customHeight="true" outlineLevel="0" collapsed="false">
      <c r="A1020" s="276" t="s">
        <v>170</v>
      </c>
      <c r="B1020" s="277" t="e">
        <f aca="false">#REF!</f>
        <v>#REF!</v>
      </c>
      <c r="C1020" s="276"/>
      <c r="D1020" s="278"/>
      <c r="E1020" s="276" t="s">
        <v>170</v>
      </c>
      <c r="F1020" s="277" t="e">
        <f aca="false">B1020</f>
        <v>#REF!</v>
      </c>
      <c r="G1020" s="277"/>
    </row>
    <row r="1021" customFormat="false" ht="21.75" hidden="false" customHeight="true" outlineLevel="0" collapsed="false">
      <c r="A1021" s="276" t="s">
        <v>171</v>
      </c>
      <c r="B1021" s="277" t="e">
        <f aca="false">#REF!</f>
        <v>#REF!</v>
      </c>
      <c r="C1021" s="276"/>
      <c r="D1021" s="278"/>
      <c r="E1021" s="276" t="s">
        <v>171</v>
      </c>
      <c r="F1021" s="277" t="e">
        <f aca="false">B1021</f>
        <v>#REF!</v>
      </c>
      <c r="G1021" s="277"/>
    </row>
    <row r="1022" customFormat="false" ht="21.75" hidden="false" customHeight="true" outlineLevel="0" collapsed="false">
      <c r="A1022" s="276" t="s">
        <v>190</v>
      </c>
      <c r="B1022" s="277" t="e">
        <f aca="false">#REF!</f>
        <v>#REF!</v>
      </c>
      <c r="C1022" s="276"/>
      <c r="D1022" s="278"/>
      <c r="E1022" s="276" t="str">
        <f aca="false">A1022</f>
        <v>Petit Ep. Cannebe 500g</v>
      </c>
      <c r="F1022" s="277" t="e">
        <f aca="false">B1022</f>
        <v>#REF!</v>
      </c>
      <c r="G1022" s="277"/>
    </row>
    <row r="1023" customFormat="false" ht="21.75" hidden="false" customHeight="true" outlineLevel="0" collapsed="false">
      <c r="A1023" s="276" t="s">
        <v>188</v>
      </c>
      <c r="B1023" s="277" t="e">
        <f aca="false">#REF!</f>
        <v>#REF!</v>
      </c>
      <c r="C1023" s="276"/>
      <c r="D1023" s="278"/>
      <c r="E1023" s="276" t="s">
        <v>188</v>
      </c>
      <c r="F1023" s="277" t="e">
        <f aca="false">B1023</f>
        <v>#REF!</v>
      </c>
      <c r="G1023" s="277"/>
    </row>
    <row r="1024" customFormat="false" ht="21.75" hidden="false" customHeight="true" outlineLevel="0" collapsed="false">
      <c r="A1024" s="276" t="s">
        <v>189</v>
      </c>
      <c r="B1024" s="277" t="e">
        <f aca="false">#REF!</f>
        <v>#REF!</v>
      </c>
      <c r="C1024" s="276"/>
      <c r="D1024" s="278"/>
      <c r="E1024" s="276" t="s">
        <v>189</v>
      </c>
      <c r="F1024" s="277" t="e">
        <f aca="false">B1024</f>
        <v>#REF!</v>
      </c>
      <c r="G1024" s="277"/>
    </row>
    <row r="1025" customFormat="false" ht="21.75" hidden="false" customHeight="true" outlineLevel="0" collapsed="false">
      <c r="A1025" s="276" t="s">
        <v>172</v>
      </c>
      <c r="B1025" s="277" t="e">
        <f aca="false">#REF!</f>
        <v>#REF!</v>
      </c>
      <c r="C1025" s="276"/>
      <c r="D1025" s="278"/>
      <c r="E1025" s="276" t="s">
        <v>172</v>
      </c>
      <c r="F1025" s="277" t="e">
        <f aca="false">B1025</f>
        <v>#REF!</v>
      </c>
      <c r="G1025" s="277"/>
    </row>
    <row r="1026" customFormat="false" ht="21.75" hidden="false" customHeight="true" outlineLevel="0" collapsed="false">
      <c r="A1026" s="276" t="s">
        <v>173</v>
      </c>
      <c r="B1026" s="277" t="e">
        <f aca="false">#REF!</f>
        <v>#REF!</v>
      </c>
      <c r="C1026" s="276"/>
      <c r="D1026" s="278"/>
      <c r="E1026" s="276" t="s">
        <v>173</v>
      </c>
      <c r="F1026" s="277" t="e">
        <f aca="false">B1026</f>
        <v>#REF!</v>
      </c>
      <c r="G1026" s="277"/>
    </row>
    <row r="1027" customFormat="false" ht="21.75" hidden="false" customHeight="true" outlineLevel="0" collapsed="false">
      <c r="A1027" s="276" t="s">
        <v>174</v>
      </c>
      <c r="B1027" s="277" t="e">
        <f aca="false">#REF!</f>
        <v>#REF!</v>
      </c>
      <c r="C1027" s="276"/>
      <c r="D1027" s="278"/>
      <c r="E1027" s="276" t="s">
        <v>174</v>
      </c>
      <c r="F1027" s="277" t="e">
        <f aca="false">B1027</f>
        <v>#REF!</v>
      </c>
      <c r="G1027" s="277"/>
    </row>
    <row r="1028" customFormat="false" ht="21.75" hidden="false" customHeight="true" outlineLevel="0" collapsed="false">
      <c r="A1028" s="276" t="s">
        <v>175</v>
      </c>
      <c r="B1028" s="277" t="e">
        <f aca="false">#REF!</f>
        <v>#REF!</v>
      </c>
      <c r="C1028" s="276"/>
      <c r="D1028" s="278"/>
      <c r="E1028" s="276" t="s">
        <v>175</v>
      </c>
      <c r="F1028" s="277" t="e">
        <f aca="false">B1028</f>
        <v>#REF!</v>
      </c>
      <c r="G1028" s="277"/>
    </row>
    <row r="1029" customFormat="false" ht="21.75" hidden="false" customHeight="true" outlineLevel="0" collapsed="false">
      <c r="A1029" s="276" t="s">
        <v>191</v>
      </c>
      <c r="B1029" s="277" t="e">
        <f aca="false">#REF!</f>
        <v>#REF!</v>
      </c>
      <c r="C1029" s="276"/>
      <c r="D1029" s="278"/>
      <c r="E1029" s="276" t="s">
        <v>191</v>
      </c>
      <c r="F1029" s="277" t="e">
        <f aca="false">B1029</f>
        <v>#REF!</v>
      </c>
      <c r="G1029" s="277"/>
    </row>
    <row r="1030" customFormat="false" ht="21.75" hidden="false" customHeight="true" outlineLevel="0" collapsed="false">
      <c r="A1030" s="276" t="s">
        <v>192</v>
      </c>
      <c r="B1030" s="277" t="e">
        <f aca="false">#REF!</f>
        <v>#REF!</v>
      </c>
      <c r="C1030" s="276"/>
      <c r="D1030" s="278"/>
      <c r="E1030" s="276" t="s">
        <v>192</v>
      </c>
      <c r="F1030" s="277" t="e">
        <f aca="false">B1030</f>
        <v>#REF!</v>
      </c>
      <c r="G1030" s="277"/>
    </row>
    <row r="1031" customFormat="false" ht="21.75" hidden="false" customHeight="true" outlineLevel="0" collapsed="false">
      <c r="A1031" s="276" t="s">
        <v>176</v>
      </c>
      <c r="B1031" s="277" t="e">
        <f aca="false">#REF!</f>
        <v>#REF!</v>
      </c>
      <c r="C1031" s="276"/>
      <c r="D1031" s="278"/>
      <c r="E1031" s="276" t="s">
        <v>176</v>
      </c>
      <c r="F1031" s="277" t="e">
        <f aca="false">B1031</f>
        <v>#REF!</v>
      </c>
      <c r="G1031" s="277"/>
    </row>
    <row r="1032" customFormat="false" ht="21.75" hidden="false" customHeight="true" outlineLevel="0" collapsed="false">
      <c r="A1032" s="276" t="s">
        <v>187</v>
      </c>
      <c r="B1032" s="277" t="e">
        <f aca="false">#REF!</f>
        <v>#REF!</v>
      </c>
      <c r="C1032" s="276"/>
      <c r="D1032" s="278"/>
      <c r="E1032" s="276" t="s">
        <v>187</v>
      </c>
      <c r="F1032" s="277" t="e">
        <f aca="false">B1032</f>
        <v>#REF!</v>
      </c>
      <c r="G1032" s="277"/>
    </row>
    <row r="1033" customFormat="false" ht="21.75" hidden="false" customHeight="true" outlineLevel="0" collapsed="false">
      <c r="A1033" s="276" t="s">
        <v>193</v>
      </c>
      <c r="B1033" s="277" t="e">
        <f aca="false">#REF!</f>
        <v>#REF!</v>
      </c>
      <c r="C1033" s="276"/>
      <c r="D1033" s="278"/>
      <c r="E1033" s="276" t="s">
        <v>193</v>
      </c>
      <c r="F1033" s="277" t="e">
        <f aca="false">B1033</f>
        <v>#REF!</v>
      </c>
      <c r="G1033" s="277"/>
    </row>
    <row r="1034" customFormat="false" ht="21.75" hidden="false" customHeight="true" outlineLevel="0" collapsed="false">
      <c r="A1034" s="276" t="s">
        <v>194</v>
      </c>
      <c r="B1034" s="277" t="e">
        <f aca="false">#REF!</f>
        <v>#REF!</v>
      </c>
      <c r="C1034" s="276"/>
      <c r="D1034" s="278"/>
      <c r="E1034" s="276" t="s">
        <v>194</v>
      </c>
      <c r="F1034" s="277" t="e">
        <f aca="false">B1034</f>
        <v>#REF!</v>
      </c>
      <c r="G1034" s="277"/>
    </row>
    <row r="1035" customFormat="false" ht="21.75" hidden="false" customHeight="true" outlineLevel="0" collapsed="false">
      <c r="A1035" s="276" t="s">
        <v>195</v>
      </c>
      <c r="B1035" s="277" t="e">
        <f aca="false">#REF!</f>
        <v>#REF!</v>
      </c>
      <c r="C1035" s="276"/>
      <c r="D1035" s="278"/>
      <c r="E1035" s="276" t="s">
        <v>195</v>
      </c>
      <c r="F1035" s="277" t="e">
        <f aca="false">B1035</f>
        <v>#REF!</v>
      </c>
      <c r="G1035" s="277"/>
    </row>
    <row r="1036" customFormat="false" ht="21.75" hidden="false" customHeight="true" outlineLevel="0" collapsed="false">
      <c r="A1036" s="276" t="s">
        <v>196</v>
      </c>
      <c r="B1036" s="277" t="e">
        <f aca="false">#REF!</f>
        <v>#REF!</v>
      </c>
      <c r="C1036" s="276"/>
      <c r="D1036" s="278"/>
      <c r="E1036" s="276" t="s">
        <v>196</v>
      </c>
      <c r="F1036" s="277" t="e">
        <f aca="false">B1036</f>
        <v>#REF!</v>
      </c>
      <c r="G1036" s="277"/>
    </row>
    <row r="1037" customFormat="false" ht="21.75" hidden="false" customHeight="true" outlineLevel="0" collapsed="false">
      <c r="A1037" s="280" t="s">
        <v>138</v>
      </c>
      <c r="B1037" s="277" t="e">
        <f aca="false">SUM(B1010:B1036)</f>
        <v>#REF!</v>
      </c>
      <c r="C1037" s="280"/>
      <c r="E1037" s="280" t="s">
        <v>138</v>
      </c>
      <c r="F1037" s="277" t="e">
        <f aca="false">SUM(F1010:F1036)</f>
        <v>#REF!</v>
      </c>
      <c r="G1037" s="272"/>
    </row>
    <row r="1038" customFormat="false" ht="21.75" hidden="false" customHeight="true" outlineLevel="0" collapsed="false">
      <c r="F1038" s="279"/>
    </row>
    <row r="1039" customFormat="false" ht="24" hidden="false" customHeight="true" outlineLevel="0" collapsed="false">
      <c r="A1039" s="266" t="s">
        <v>154</v>
      </c>
      <c r="B1039" s="266"/>
      <c r="C1039" s="266"/>
      <c r="D1039" s="267"/>
      <c r="E1039" s="266" t="s">
        <v>154</v>
      </c>
      <c r="F1039" s="266"/>
      <c r="G1039" s="266"/>
    </row>
    <row r="1040" customFormat="false" ht="21.75" hidden="false" customHeight="true" outlineLevel="0" collapsed="false">
      <c r="A1040" s="268"/>
      <c r="B1040" s="275"/>
      <c r="C1040" s="268"/>
      <c r="D1040" s="268"/>
      <c r="E1040" s="268"/>
      <c r="F1040" s="275"/>
      <c r="G1040" s="275"/>
    </row>
    <row r="1041" customFormat="false" ht="21.75" hidden="false" customHeight="true" outlineLevel="0" collapsed="false">
      <c r="A1041" s="268" t="s">
        <v>155</v>
      </c>
      <c r="B1041" s="269" t="n">
        <f aca="false">$B1005</f>
        <v>46129</v>
      </c>
      <c r="C1041" s="269"/>
      <c r="D1041" s="268"/>
      <c r="E1041" s="268" t="s">
        <v>155</v>
      </c>
      <c r="F1041" s="269" t="n">
        <f aca="false">B1041</f>
        <v>46129</v>
      </c>
      <c r="G1041" s="269"/>
    </row>
    <row r="1042" customFormat="false" ht="21.75" hidden="false" customHeight="true" outlineLevel="0" collapsed="false">
      <c r="A1042" s="268" t="s">
        <v>156</v>
      </c>
      <c r="B1042" s="286" t="e">
        <f aca="false">#REF!</f>
        <v>#REF!</v>
      </c>
      <c r="C1042" s="286"/>
      <c r="D1042" s="268"/>
      <c r="E1042" s="268" t="s">
        <v>156</v>
      </c>
      <c r="F1042" s="286" t="e">
        <f aca="false">B1042</f>
        <v>#REF!</v>
      </c>
      <c r="G1042" s="286"/>
    </row>
    <row r="1044" customFormat="false" ht="21.75" hidden="false" customHeight="true" outlineLevel="0" collapsed="false">
      <c r="A1044" s="272" t="s">
        <v>157</v>
      </c>
      <c r="B1044" s="272" t="s">
        <v>158</v>
      </c>
      <c r="C1044" s="272"/>
      <c r="E1044" s="272" t="s">
        <v>157</v>
      </c>
      <c r="F1044" s="272" t="s">
        <v>158</v>
      </c>
      <c r="G1044" s="272"/>
    </row>
    <row r="1045" customFormat="false" ht="21.75" hidden="false" customHeight="true" outlineLevel="0" collapsed="false">
      <c r="A1045" s="272"/>
      <c r="B1045" s="274" t="s">
        <v>159</v>
      </c>
      <c r="C1045" s="274" t="s">
        <v>160</v>
      </c>
      <c r="E1045" s="272"/>
      <c r="F1045" s="274" t="s">
        <v>159</v>
      </c>
      <c r="G1045" s="274" t="s">
        <v>160</v>
      </c>
    </row>
    <row r="1046" customFormat="false" ht="21.75" hidden="false" customHeight="true" outlineLevel="0" collapsed="false">
      <c r="A1046" s="276" t="s">
        <v>161</v>
      </c>
      <c r="B1046" s="277" t="e">
        <f aca="false">#REF!</f>
        <v>#REF!</v>
      </c>
      <c r="C1046" s="276"/>
      <c r="D1046" s="278"/>
      <c r="E1046" s="276" t="s">
        <v>161</v>
      </c>
      <c r="F1046" s="277" t="e">
        <f aca="false">B1046</f>
        <v>#REF!</v>
      </c>
      <c r="G1046" s="277"/>
    </row>
    <row r="1047" customFormat="false" ht="21.75" hidden="false" customHeight="true" outlineLevel="0" collapsed="false">
      <c r="A1047" s="276" t="s">
        <v>162</v>
      </c>
      <c r="B1047" s="277" t="e">
        <f aca="false">#REF!</f>
        <v>#REF!</v>
      </c>
      <c r="C1047" s="276"/>
      <c r="D1047" s="278"/>
      <c r="E1047" s="276" t="s">
        <v>162</v>
      </c>
      <c r="F1047" s="277" t="e">
        <f aca="false">B1047</f>
        <v>#REF!</v>
      </c>
      <c r="G1047" s="277"/>
    </row>
    <row r="1048" customFormat="false" ht="21.75" hidden="false" customHeight="true" outlineLevel="0" collapsed="false">
      <c r="A1048" s="276" t="s">
        <v>180</v>
      </c>
      <c r="B1048" s="277" t="e">
        <f aca="false">#REF!</f>
        <v>#REF!</v>
      </c>
      <c r="C1048" s="276"/>
      <c r="D1048" s="278"/>
      <c r="E1048" s="276" t="s">
        <v>180</v>
      </c>
      <c r="F1048" s="277" t="e">
        <f aca="false">B1048</f>
        <v>#REF!</v>
      </c>
      <c r="G1048" s="277"/>
    </row>
    <row r="1049" customFormat="false" ht="21.75" hidden="false" customHeight="true" outlineLevel="0" collapsed="false">
      <c r="A1049" s="276" t="s">
        <v>163</v>
      </c>
      <c r="B1049" s="277" t="e">
        <f aca="false">#REF!</f>
        <v>#REF!</v>
      </c>
      <c r="C1049" s="276"/>
      <c r="D1049" s="278"/>
      <c r="E1049" s="276" t="s">
        <v>163</v>
      </c>
      <c r="F1049" s="277" t="e">
        <f aca="false">B1049</f>
        <v>#REF!</v>
      </c>
      <c r="G1049" s="277"/>
    </row>
    <row r="1050" customFormat="false" ht="21.75" hidden="false" customHeight="true" outlineLevel="0" collapsed="false">
      <c r="A1050" s="276" t="s">
        <v>164</v>
      </c>
      <c r="B1050" s="277" t="e">
        <f aca="false">#REF!</f>
        <v>#REF!</v>
      </c>
      <c r="C1050" s="276"/>
      <c r="D1050" s="278"/>
      <c r="E1050" s="276" t="s">
        <v>164</v>
      </c>
      <c r="F1050" s="277" t="e">
        <f aca="false">B1050</f>
        <v>#REF!</v>
      </c>
      <c r="G1050" s="277"/>
    </row>
    <row r="1051" customFormat="false" ht="21.75" hidden="false" customHeight="true" outlineLevel="0" collapsed="false">
      <c r="A1051" s="276" t="s">
        <v>165</v>
      </c>
      <c r="B1051" s="277" t="e">
        <f aca="false">#REF!</f>
        <v>#REF!</v>
      </c>
      <c r="C1051" s="276"/>
      <c r="D1051" s="278"/>
      <c r="E1051" s="276" t="s">
        <v>165</v>
      </c>
      <c r="F1051" s="277" t="e">
        <f aca="false">B1051</f>
        <v>#REF!</v>
      </c>
      <c r="G1051" s="277"/>
    </row>
    <row r="1052" customFormat="false" ht="21.75" hidden="false" customHeight="true" outlineLevel="0" collapsed="false">
      <c r="A1052" s="276" t="s">
        <v>166</v>
      </c>
      <c r="B1052" s="277" t="e">
        <f aca="false">#REF!</f>
        <v>#REF!</v>
      </c>
      <c r="C1052" s="276"/>
      <c r="D1052" s="278"/>
      <c r="E1052" s="276" t="s">
        <v>166</v>
      </c>
      <c r="F1052" s="277" t="e">
        <f aca="false">B1052</f>
        <v>#REF!</v>
      </c>
      <c r="G1052" s="277"/>
    </row>
    <row r="1053" customFormat="false" ht="21.75" hidden="false" customHeight="true" outlineLevel="0" collapsed="false">
      <c r="A1053" s="276" t="s">
        <v>167</v>
      </c>
      <c r="B1053" s="277" t="e">
        <f aca="false">#REF!</f>
        <v>#REF!</v>
      </c>
      <c r="C1053" s="276"/>
      <c r="D1053" s="278"/>
      <c r="E1053" s="276" t="s">
        <v>167</v>
      </c>
      <c r="F1053" s="277" t="e">
        <f aca="false">B1053</f>
        <v>#REF!</v>
      </c>
      <c r="G1053" s="277"/>
    </row>
    <row r="1054" customFormat="false" ht="21.75" hidden="false" customHeight="true" outlineLevel="0" collapsed="false">
      <c r="A1054" s="276" t="s">
        <v>168</v>
      </c>
      <c r="B1054" s="277" t="e">
        <f aca="false">#REF!</f>
        <v>#REF!</v>
      </c>
      <c r="C1054" s="276"/>
      <c r="D1054" s="278"/>
      <c r="E1054" s="276" t="s">
        <v>168</v>
      </c>
      <c r="F1054" s="277" t="e">
        <f aca="false">B1054</f>
        <v>#REF!</v>
      </c>
      <c r="G1054" s="277"/>
    </row>
    <row r="1055" customFormat="false" ht="21.75" hidden="false" customHeight="true" outlineLevel="0" collapsed="false">
      <c r="A1055" s="276" t="s">
        <v>169</v>
      </c>
      <c r="B1055" s="277" t="e">
        <f aca="false">#REF!</f>
        <v>#REF!</v>
      </c>
      <c r="C1055" s="276"/>
      <c r="D1055" s="278"/>
      <c r="E1055" s="276" t="s">
        <v>169</v>
      </c>
      <c r="F1055" s="277" t="e">
        <f aca="false">B1055</f>
        <v>#REF!</v>
      </c>
      <c r="G1055" s="277"/>
    </row>
    <row r="1056" customFormat="false" ht="21.75" hidden="false" customHeight="true" outlineLevel="0" collapsed="false">
      <c r="A1056" s="276" t="s">
        <v>170</v>
      </c>
      <c r="B1056" s="277" t="e">
        <f aca="false">#REF!</f>
        <v>#REF!</v>
      </c>
      <c r="C1056" s="276"/>
      <c r="D1056" s="278"/>
      <c r="E1056" s="276" t="s">
        <v>170</v>
      </c>
      <c r="F1056" s="277" t="e">
        <f aca="false">B1056</f>
        <v>#REF!</v>
      </c>
      <c r="G1056" s="277"/>
    </row>
    <row r="1057" customFormat="false" ht="21.75" hidden="false" customHeight="true" outlineLevel="0" collapsed="false">
      <c r="A1057" s="276" t="s">
        <v>171</v>
      </c>
      <c r="B1057" s="277" t="e">
        <f aca="false">#REF!</f>
        <v>#REF!</v>
      </c>
      <c r="C1057" s="276"/>
      <c r="D1057" s="278"/>
      <c r="E1057" s="276" t="s">
        <v>171</v>
      </c>
      <c r="F1057" s="277" t="e">
        <f aca="false">B1057</f>
        <v>#REF!</v>
      </c>
      <c r="G1057" s="277"/>
    </row>
    <row r="1058" customFormat="false" ht="21.75" hidden="false" customHeight="true" outlineLevel="0" collapsed="false">
      <c r="A1058" s="276" t="s">
        <v>190</v>
      </c>
      <c r="B1058" s="277" t="e">
        <f aca="false">#REF!</f>
        <v>#REF!</v>
      </c>
      <c r="C1058" s="276"/>
      <c r="D1058" s="278"/>
      <c r="E1058" s="276" t="str">
        <f aca="false">A1058</f>
        <v>Petit Ep. Cannebe 500g</v>
      </c>
      <c r="F1058" s="277" t="e">
        <f aca="false">B1058</f>
        <v>#REF!</v>
      </c>
      <c r="G1058" s="277"/>
    </row>
    <row r="1059" customFormat="false" ht="21.75" hidden="false" customHeight="true" outlineLevel="0" collapsed="false">
      <c r="A1059" s="276" t="s">
        <v>188</v>
      </c>
      <c r="B1059" s="277" t="e">
        <f aca="false">#REF!</f>
        <v>#REF!</v>
      </c>
      <c r="C1059" s="276"/>
      <c r="D1059" s="278"/>
      <c r="E1059" s="276" t="s">
        <v>188</v>
      </c>
      <c r="F1059" s="277" t="e">
        <f aca="false">B1059</f>
        <v>#REF!</v>
      </c>
      <c r="G1059" s="277"/>
    </row>
    <row r="1060" customFormat="false" ht="21.75" hidden="false" customHeight="true" outlineLevel="0" collapsed="false">
      <c r="A1060" s="276" t="s">
        <v>189</v>
      </c>
      <c r="B1060" s="277" t="e">
        <f aca="false">#REF!</f>
        <v>#REF!</v>
      </c>
      <c r="C1060" s="276"/>
      <c r="D1060" s="278"/>
      <c r="E1060" s="276" t="s">
        <v>189</v>
      </c>
      <c r="F1060" s="277" t="e">
        <f aca="false">B1060</f>
        <v>#REF!</v>
      </c>
      <c r="G1060" s="277"/>
    </row>
    <row r="1061" customFormat="false" ht="21.75" hidden="false" customHeight="true" outlineLevel="0" collapsed="false">
      <c r="A1061" s="276" t="s">
        <v>172</v>
      </c>
      <c r="B1061" s="277" t="e">
        <f aca="false">#REF!</f>
        <v>#REF!</v>
      </c>
      <c r="C1061" s="276"/>
      <c r="D1061" s="278"/>
      <c r="E1061" s="276" t="s">
        <v>172</v>
      </c>
      <c r="F1061" s="277" t="e">
        <f aca="false">B1061</f>
        <v>#REF!</v>
      </c>
      <c r="G1061" s="277"/>
    </row>
    <row r="1062" customFormat="false" ht="21.75" hidden="false" customHeight="true" outlineLevel="0" collapsed="false">
      <c r="A1062" s="276" t="s">
        <v>173</v>
      </c>
      <c r="B1062" s="277" t="e">
        <f aca="false">#REF!</f>
        <v>#REF!</v>
      </c>
      <c r="C1062" s="276"/>
      <c r="D1062" s="278"/>
      <c r="E1062" s="276" t="s">
        <v>173</v>
      </c>
      <c r="F1062" s="277" t="e">
        <f aca="false">B1062</f>
        <v>#REF!</v>
      </c>
      <c r="G1062" s="277"/>
    </row>
    <row r="1063" customFormat="false" ht="21.75" hidden="false" customHeight="true" outlineLevel="0" collapsed="false">
      <c r="A1063" s="276" t="s">
        <v>174</v>
      </c>
      <c r="B1063" s="277" t="e">
        <f aca="false">#REF!</f>
        <v>#REF!</v>
      </c>
      <c r="C1063" s="276"/>
      <c r="D1063" s="278"/>
      <c r="E1063" s="276" t="s">
        <v>174</v>
      </c>
      <c r="F1063" s="277" t="e">
        <f aca="false">B1063</f>
        <v>#REF!</v>
      </c>
      <c r="G1063" s="277"/>
    </row>
    <row r="1064" customFormat="false" ht="21.75" hidden="false" customHeight="true" outlineLevel="0" collapsed="false">
      <c r="A1064" s="276" t="s">
        <v>175</v>
      </c>
      <c r="B1064" s="277" t="e">
        <f aca="false">#REF!</f>
        <v>#REF!</v>
      </c>
      <c r="C1064" s="276"/>
      <c r="D1064" s="278"/>
      <c r="E1064" s="276" t="s">
        <v>175</v>
      </c>
      <c r="F1064" s="277" t="e">
        <f aca="false">B1064</f>
        <v>#REF!</v>
      </c>
      <c r="G1064" s="277"/>
    </row>
    <row r="1065" customFormat="false" ht="21.75" hidden="false" customHeight="true" outlineLevel="0" collapsed="false">
      <c r="A1065" s="276" t="s">
        <v>191</v>
      </c>
      <c r="B1065" s="277" t="e">
        <f aca="false">#REF!</f>
        <v>#REF!</v>
      </c>
      <c r="C1065" s="276"/>
      <c r="D1065" s="278"/>
      <c r="E1065" s="276" t="s">
        <v>191</v>
      </c>
      <c r="F1065" s="277" t="e">
        <f aca="false">B1065</f>
        <v>#REF!</v>
      </c>
      <c r="G1065" s="277"/>
    </row>
    <row r="1066" customFormat="false" ht="21.75" hidden="false" customHeight="true" outlineLevel="0" collapsed="false">
      <c r="A1066" s="276" t="s">
        <v>192</v>
      </c>
      <c r="B1066" s="277" t="e">
        <f aca="false">#REF!</f>
        <v>#REF!</v>
      </c>
      <c r="C1066" s="276"/>
      <c r="D1066" s="278"/>
      <c r="E1066" s="276" t="s">
        <v>192</v>
      </c>
      <c r="F1066" s="277" t="e">
        <f aca="false">B1066</f>
        <v>#REF!</v>
      </c>
      <c r="G1066" s="277"/>
    </row>
    <row r="1067" customFormat="false" ht="21.75" hidden="false" customHeight="true" outlineLevel="0" collapsed="false">
      <c r="A1067" s="276" t="s">
        <v>176</v>
      </c>
      <c r="B1067" s="277" t="e">
        <f aca="false">#REF!</f>
        <v>#REF!</v>
      </c>
      <c r="C1067" s="276"/>
      <c r="D1067" s="278"/>
      <c r="E1067" s="276" t="s">
        <v>176</v>
      </c>
      <c r="F1067" s="277" t="e">
        <f aca="false">B1067</f>
        <v>#REF!</v>
      </c>
      <c r="G1067" s="277"/>
    </row>
    <row r="1068" customFormat="false" ht="21.75" hidden="false" customHeight="true" outlineLevel="0" collapsed="false">
      <c r="A1068" s="276" t="s">
        <v>187</v>
      </c>
      <c r="B1068" s="277" t="e">
        <f aca="false">#REF!</f>
        <v>#REF!</v>
      </c>
      <c r="C1068" s="276"/>
      <c r="D1068" s="278"/>
      <c r="E1068" s="276" t="s">
        <v>187</v>
      </c>
      <c r="F1068" s="277" t="e">
        <f aca="false">B1068</f>
        <v>#REF!</v>
      </c>
      <c r="G1068" s="277"/>
    </row>
    <row r="1069" customFormat="false" ht="21.75" hidden="false" customHeight="true" outlineLevel="0" collapsed="false">
      <c r="A1069" s="276" t="s">
        <v>193</v>
      </c>
      <c r="B1069" s="277" t="e">
        <f aca="false">#REF!</f>
        <v>#REF!</v>
      </c>
      <c r="C1069" s="276"/>
      <c r="D1069" s="278"/>
      <c r="E1069" s="276" t="s">
        <v>193</v>
      </c>
      <c r="F1069" s="277" t="e">
        <f aca="false">B1069</f>
        <v>#REF!</v>
      </c>
      <c r="G1069" s="277"/>
    </row>
    <row r="1070" customFormat="false" ht="21.75" hidden="false" customHeight="true" outlineLevel="0" collapsed="false">
      <c r="A1070" s="276" t="s">
        <v>194</v>
      </c>
      <c r="B1070" s="277" t="e">
        <f aca="false">#REF!</f>
        <v>#REF!</v>
      </c>
      <c r="C1070" s="276"/>
      <c r="D1070" s="278"/>
      <c r="E1070" s="276" t="s">
        <v>194</v>
      </c>
      <c r="F1070" s="277" t="e">
        <f aca="false">B1070</f>
        <v>#REF!</v>
      </c>
      <c r="G1070" s="277"/>
    </row>
    <row r="1071" customFormat="false" ht="21.75" hidden="false" customHeight="true" outlineLevel="0" collapsed="false">
      <c r="A1071" s="276" t="s">
        <v>195</v>
      </c>
      <c r="B1071" s="277" t="e">
        <f aca="false">#REF!</f>
        <v>#REF!</v>
      </c>
      <c r="C1071" s="276"/>
      <c r="D1071" s="278"/>
      <c r="E1071" s="276" t="s">
        <v>195</v>
      </c>
      <c r="F1071" s="277" t="e">
        <f aca="false">B1071</f>
        <v>#REF!</v>
      </c>
      <c r="G1071" s="277"/>
    </row>
    <row r="1072" customFormat="false" ht="21.75" hidden="false" customHeight="true" outlineLevel="0" collapsed="false">
      <c r="A1072" s="276" t="s">
        <v>196</v>
      </c>
      <c r="B1072" s="277" t="e">
        <f aca="false">#REF!</f>
        <v>#REF!</v>
      </c>
      <c r="C1072" s="276"/>
      <c r="D1072" s="278"/>
      <c r="E1072" s="276" t="s">
        <v>196</v>
      </c>
      <c r="F1072" s="277" t="e">
        <f aca="false">B1072</f>
        <v>#REF!</v>
      </c>
      <c r="G1072" s="277"/>
    </row>
    <row r="1073" customFormat="false" ht="21.75" hidden="false" customHeight="true" outlineLevel="0" collapsed="false">
      <c r="A1073" s="280" t="s">
        <v>138</v>
      </c>
      <c r="B1073" s="277" t="e">
        <f aca="false">SUM(B1046:B1072)</f>
        <v>#REF!</v>
      </c>
      <c r="C1073" s="280"/>
      <c r="E1073" s="280" t="s">
        <v>138</v>
      </c>
      <c r="F1073" s="277" t="e">
        <f aca="false">SUM(F1046:F1072)</f>
        <v>#REF!</v>
      </c>
      <c r="G1073" s="272"/>
    </row>
    <row r="1074" customFormat="false" ht="21.75" hidden="false" customHeight="true" outlineLevel="0" collapsed="false">
      <c r="F1074" s="279"/>
    </row>
    <row r="1075" customFormat="false" ht="24" hidden="false" customHeight="true" outlineLevel="0" collapsed="false">
      <c r="A1075" s="266" t="s">
        <v>154</v>
      </c>
      <c r="B1075" s="266"/>
      <c r="C1075" s="266"/>
      <c r="D1075" s="267"/>
      <c r="E1075" s="266" t="s">
        <v>154</v>
      </c>
      <c r="F1075" s="266"/>
      <c r="G1075" s="266"/>
    </row>
    <row r="1076" customFormat="false" ht="21.75" hidden="false" customHeight="true" outlineLevel="0" collapsed="false">
      <c r="A1076" s="268"/>
      <c r="B1076" s="275"/>
      <c r="C1076" s="268"/>
      <c r="D1076" s="268"/>
      <c r="E1076" s="268"/>
      <c r="F1076" s="275"/>
      <c r="G1076" s="275"/>
    </row>
    <row r="1077" customFormat="false" ht="21.75" hidden="false" customHeight="true" outlineLevel="0" collapsed="false">
      <c r="A1077" s="268" t="s">
        <v>155</v>
      </c>
      <c r="B1077" s="269" t="n">
        <f aca="false">$B1041</f>
        <v>46129</v>
      </c>
      <c r="C1077" s="269"/>
      <c r="D1077" s="268"/>
      <c r="E1077" s="268" t="s">
        <v>155</v>
      </c>
      <c r="F1077" s="269" t="n">
        <f aca="false">B1077</f>
        <v>46129</v>
      </c>
      <c r="G1077" s="269"/>
    </row>
    <row r="1078" customFormat="false" ht="21.75" hidden="false" customHeight="true" outlineLevel="0" collapsed="false">
      <c r="A1078" s="268" t="s">
        <v>156</v>
      </c>
      <c r="B1078" s="286" t="e">
        <f aca="false">#REF!</f>
        <v>#REF!</v>
      </c>
      <c r="C1078" s="286"/>
      <c r="D1078" s="268"/>
      <c r="E1078" s="268" t="s">
        <v>156</v>
      </c>
      <c r="F1078" s="286" t="e">
        <f aca="false">B1078</f>
        <v>#REF!</v>
      </c>
      <c r="G1078" s="286"/>
    </row>
    <row r="1080" customFormat="false" ht="21.75" hidden="false" customHeight="true" outlineLevel="0" collapsed="false">
      <c r="A1080" s="272" t="s">
        <v>157</v>
      </c>
      <c r="B1080" s="272" t="s">
        <v>158</v>
      </c>
      <c r="C1080" s="272"/>
      <c r="E1080" s="272" t="s">
        <v>157</v>
      </c>
      <c r="F1080" s="272" t="s">
        <v>158</v>
      </c>
      <c r="G1080" s="272"/>
    </row>
    <row r="1081" customFormat="false" ht="21.75" hidden="false" customHeight="true" outlineLevel="0" collapsed="false">
      <c r="A1081" s="272"/>
      <c r="B1081" s="274" t="s">
        <v>159</v>
      </c>
      <c r="C1081" s="274" t="s">
        <v>160</v>
      </c>
      <c r="E1081" s="272"/>
      <c r="F1081" s="274" t="s">
        <v>159</v>
      </c>
      <c r="G1081" s="274" t="s">
        <v>160</v>
      </c>
    </row>
    <row r="1082" customFormat="false" ht="21.75" hidden="false" customHeight="true" outlineLevel="0" collapsed="false">
      <c r="A1082" s="276" t="s">
        <v>161</v>
      </c>
      <c r="B1082" s="277" t="e">
        <f aca="false">#REF!</f>
        <v>#REF!</v>
      </c>
      <c r="C1082" s="276"/>
      <c r="D1082" s="278"/>
      <c r="E1082" s="276" t="s">
        <v>161</v>
      </c>
      <c r="F1082" s="277" t="e">
        <f aca="false">B1082</f>
        <v>#REF!</v>
      </c>
      <c r="G1082" s="277"/>
    </row>
    <row r="1083" customFormat="false" ht="21.75" hidden="false" customHeight="true" outlineLevel="0" collapsed="false">
      <c r="A1083" s="276" t="s">
        <v>162</v>
      </c>
      <c r="B1083" s="277" t="e">
        <f aca="false">#REF!</f>
        <v>#REF!</v>
      </c>
      <c r="C1083" s="276"/>
      <c r="D1083" s="278"/>
      <c r="E1083" s="276" t="s">
        <v>162</v>
      </c>
      <c r="F1083" s="277" t="e">
        <f aca="false">B1083</f>
        <v>#REF!</v>
      </c>
      <c r="G1083" s="277"/>
    </row>
    <row r="1084" customFormat="false" ht="21.75" hidden="false" customHeight="true" outlineLevel="0" collapsed="false">
      <c r="A1084" s="276" t="s">
        <v>180</v>
      </c>
      <c r="B1084" s="277" t="e">
        <f aca="false">#REF!</f>
        <v>#REF!</v>
      </c>
      <c r="C1084" s="276"/>
      <c r="D1084" s="278"/>
      <c r="E1084" s="276" t="s">
        <v>180</v>
      </c>
      <c r="F1084" s="277" t="e">
        <f aca="false">B1084</f>
        <v>#REF!</v>
      </c>
      <c r="G1084" s="277"/>
    </row>
    <row r="1085" customFormat="false" ht="21.75" hidden="false" customHeight="true" outlineLevel="0" collapsed="false">
      <c r="A1085" s="276" t="s">
        <v>163</v>
      </c>
      <c r="B1085" s="277" t="e">
        <f aca="false">#REF!</f>
        <v>#REF!</v>
      </c>
      <c r="C1085" s="276"/>
      <c r="D1085" s="278"/>
      <c r="E1085" s="276" t="s">
        <v>163</v>
      </c>
      <c r="F1085" s="277" t="e">
        <f aca="false">B1085</f>
        <v>#REF!</v>
      </c>
      <c r="G1085" s="277"/>
    </row>
    <row r="1086" customFormat="false" ht="21.75" hidden="false" customHeight="true" outlineLevel="0" collapsed="false">
      <c r="A1086" s="276" t="s">
        <v>164</v>
      </c>
      <c r="B1086" s="277" t="e">
        <f aca="false">#REF!</f>
        <v>#REF!</v>
      </c>
      <c r="C1086" s="276"/>
      <c r="D1086" s="278"/>
      <c r="E1086" s="276" t="s">
        <v>164</v>
      </c>
      <c r="F1086" s="277" t="e">
        <f aca="false">B1086</f>
        <v>#REF!</v>
      </c>
      <c r="G1086" s="277"/>
    </row>
    <row r="1087" customFormat="false" ht="21.75" hidden="false" customHeight="true" outlineLevel="0" collapsed="false">
      <c r="A1087" s="276" t="s">
        <v>165</v>
      </c>
      <c r="B1087" s="277" t="e">
        <f aca="false">#REF!</f>
        <v>#REF!</v>
      </c>
      <c r="C1087" s="276"/>
      <c r="D1087" s="278"/>
      <c r="E1087" s="276" t="s">
        <v>165</v>
      </c>
      <c r="F1087" s="277" t="e">
        <f aca="false">B1087</f>
        <v>#REF!</v>
      </c>
      <c r="G1087" s="277"/>
    </row>
    <row r="1088" customFormat="false" ht="21.75" hidden="false" customHeight="true" outlineLevel="0" collapsed="false">
      <c r="A1088" s="276" t="s">
        <v>166</v>
      </c>
      <c r="B1088" s="277" t="e">
        <f aca="false">#REF!</f>
        <v>#REF!</v>
      </c>
      <c r="C1088" s="276"/>
      <c r="D1088" s="278"/>
      <c r="E1088" s="276" t="s">
        <v>166</v>
      </c>
      <c r="F1088" s="277" t="e">
        <f aca="false">B1088</f>
        <v>#REF!</v>
      </c>
      <c r="G1088" s="277"/>
    </row>
    <row r="1089" customFormat="false" ht="21.75" hidden="false" customHeight="true" outlineLevel="0" collapsed="false">
      <c r="A1089" s="276" t="s">
        <v>167</v>
      </c>
      <c r="B1089" s="277" t="e">
        <f aca="false">#REF!</f>
        <v>#REF!</v>
      </c>
      <c r="C1089" s="276"/>
      <c r="D1089" s="278"/>
      <c r="E1089" s="276" t="s">
        <v>167</v>
      </c>
      <c r="F1089" s="277" t="e">
        <f aca="false">B1089</f>
        <v>#REF!</v>
      </c>
      <c r="G1089" s="277"/>
    </row>
    <row r="1090" customFormat="false" ht="21.75" hidden="false" customHeight="true" outlineLevel="0" collapsed="false">
      <c r="A1090" s="276" t="s">
        <v>168</v>
      </c>
      <c r="B1090" s="277" t="e">
        <f aca="false">#REF!</f>
        <v>#REF!</v>
      </c>
      <c r="C1090" s="276"/>
      <c r="D1090" s="278"/>
      <c r="E1090" s="276" t="s">
        <v>168</v>
      </c>
      <c r="F1090" s="277" t="e">
        <f aca="false">B1090</f>
        <v>#REF!</v>
      </c>
      <c r="G1090" s="277"/>
    </row>
    <row r="1091" customFormat="false" ht="21.75" hidden="false" customHeight="true" outlineLevel="0" collapsed="false">
      <c r="A1091" s="276" t="s">
        <v>169</v>
      </c>
      <c r="B1091" s="277" t="e">
        <f aca="false">#REF!</f>
        <v>#REF!</v>
      </c>
      <c r="C1091" s="276"/>
      <c r="D1091" s="278"/>
      <c r="E1091" s="276" t="s">
        <v>169</v>
      </c>
      <c r="F1091" s="277" t="e">
        <f aca="false">B1091</f>
        <v>#REF!</v>
      </c>
      <c r="G1091" s="277"/>
    </row>
    <row r="1092" customFormat="false" ht="21.75" hidden="false" customHeight="true" outlineLevel="0" collapsed="false">
      <c r="A1092" s="276" t="s">
        <v>170</v>
      </c>
      <c r="B1092" s="277" t="e">
        <f aca="false">#REF!</f>
        <v>#REF!</v>
      </c>
      <c r="C1092" s="276"/>
      <c r="D1092" s="278"/>
      <c r="E1092" s="276" t="s">
        <v>170</v>
      </c>
      <c r="F1092" s="277" t="e">
        <f aca="false">B1092</f>
        <v>#REF!</v>
      </c>
      <c r="G1092" s="277"/>
    </row>
    <row r="1093" customFormat="false" ht="21.75" hidden="false" customHeight="true" outlineLevel="0" collapsed="false">
      <c r="A1093" s="276" t="s">
        <v>171</v>
      </c>
      <c r="B1093" s="277" t="e">
        <f aca="false">#REF!</f>
        <v>#REF!</v>
      </c>
      <c r="C1093" s="276"/>
      <c r="D1093" s="278"/>
      <c r="E1093" s="276" t="s">
        <v>171</v>
      </c>
      <c r="F1093" s="277" t="e">
        <f aca="false">B1093</f>
        <v>#REF!</v>
      </c>
      <c r="G1093" s="277"/>
    </row>
    <row r="1094" customFormat="false" ht="21.75" hidden="false" customHeight="true" outlineLevel="0" collapsed="false">
      <c r="A1094" s="276" t="s">
        <v>190</v>
      </c>
      <c r="B1094" s="277" t="e">
        <f aca="false">#REF!</f>
        <v>#REF!</v>
      </c>
      <c r="C1094" s="276"/>
      <c r="D1094" s="278"/>
      <c r="E1094" s="276" t="str">
        <f aca="false">A1094</f>
        <v>Petit Ep. Cannebe 500g</v>
      </c>
      <c r="F1094" s="277" t="e">
        <f aca="false">B1094</f>
        <v>#REF!</v>
      </c>
      <c r="G1094" s="277"/>
    </row>
    <row r="1095" customFormat="false" ht="21.75" hidden="false" customHeight="true" outlineLevel="0" collapsed="false">
      <c r="A1095" s="276" t="s">
        <v>188</v>
      </c>
      <c r="B1095" s="277" t="e">
        <f aca="false">#REF!</f>
        <v>#REF!</v>
      </c>
      <c r="C1095" s="276"/>
      <c r="D1095" s="278"/>
      <c r="E1095" s="276" t="s">
        <v>188</v>
      </c>
      <c r="F1095" s="277" t="e">
        <f aca="false">B1095</f>
        <v>#REF!</v>
      </c>
      <c r="G1095" s="277"/>
    </row>
    <row r="1096" customFormat="false" ht="21.75" hidden="false" customHeight="true" outlineLevel="0" collapsed="false">
      <c r="A1096" s="276" t="s">
        <v>189</v>
      </c>
      <c r="B1096" s="277" t="e">
        <f aca="false">#REF!</f>
        <v>#REF!</v>
      </c>
      <c r="C1096" s="276"/>
      <c r="D1096" s="278"/>
      <c r="E1096" s="276" t="s">
        <v>189</v>
      </c>
      <c r="F1096" s="277" t="e">
        <f aca="false">B1096</f>
        <v>#REF!</v>
      </c>
      <c r="G1096" s="277"/>
    </row>
    <row r="1097" customFormat="false" ht="21.75" hidden="false" customHeight="true" outlineLevel="0" collapsed="false">
      <c r="A1097" s="276" t="s">
        <v>172</v>
      </c>
      <c r="B1097" s="277" t="e">
        <f aca="false">#REF!</f>
        <v>#REF!</v>
      </c>
      <c r="C1097" s="276"/>
      <c r="D1097" s="278"/>
      <c r="E1097" s="276" t="s">
        <v>172</v>
      </c>
      <c r="F1097" s="277" t="e">
        <f aca="false">B1097</f>
        <v>#REF!</v>
      </c>
      <c r="G1097" s="277"/>
    </row>
    <row r="1098" customFormat="false" ht="21.75" hidden="false" customHeight="true" outlineLevel="0" collapsed="false">
      <c r="A1098" s="276" t="s">
        <v>173</v>
      </c>
      <c r="B1098" s="277" t="e">
        <f aca="false">#REF!</f>
        <v>#REF!</v>
      </c>
      <c r="C1098" s="276"/>
      <c r="D1098" s="278"/>
      <c r="E1098" s="276" t="s">
        <v>173</v>
      </c>
      <c r="F1098" s="277" t="e">
        <f aca="false">B1098</f>
        <v>#REF!</v>
      </c>
      <c r="G1098" s="277"/>
    </row>
    <row r="1099" customFormat="false" ht="21.75" hidden="false" customHeight="true" outlineLevel="0" collapsed="false">
      <c r="A1099" s="276" t="s">
        <v>174</v>
      </c>
      <c r="B1099" s="277" t="e">
        <f aca="false">#REF!</f>
        <v>#REF!</v>
      </c>
      <c r="C1099" s="276"/>
      <c r="D1099" s="278"/>
      <c r="E1099" s="276" t="s">
        <v>174</v>
      </c>
      <c r="F1099" s="277" t="e">
        <f aca="false">B1099</f>
        <v>#REF!</v>
      </c>
      <c r="G1099" s="277"/>
    </row>
    <row r="1100" customFormat="false" ht="21.75" hidden="false" customHeight="true" outlineLevel="0" collapsed="false">
      <c r="A1100" s="276" t="s">
        <v>175</v>
      </c>
      <c r="B1100" s="277" t="e">
        <f aca="false">#REF!</f>
        <v>#REF!</v>
      </c>
      <c r="C1100" s="276"/>
      <c r="D1100" s="278"/>
      <c r="E1100" s="276" t="s">
        <v>175</v>
      </c>
      <c r="F1100" s="277" t="e">
        <f aca="false">B1100</f>
        <v>#REF!</v>
      </c>
      <c r="G1100" s="277"/>
    </row>
    <row r="1101" customFormat="false" ht="21.75" hidden="false" customHeight="true" outlineLevel="0" collapsed="false">
      <c r="A1101" s="276" t="s">
        <v>191</v>
      </c>
      <c r="B1101" s="277" t="e">
        <f aca="false">#REF!</f>
        <v>#REF!</v>
      </c>
      <c r="C1101" s="276"/>
      <c r="D1101" s="278"/>
      <c r="E1101" s="276" t="s">
        <v>191</v>
      </c>
      <c r="F1101" s="277" t="e">
        <f aca="false">B1101</f>
        <v>#REF!</v>
      </c>
      <c r="G1101" s="277"/>
    </row>
    <row r="1102" customFormat="false" ht="21.75" hidden="false" customHeight="true" outlineLevel="0" collapsed="false">
      <c r="A1102" s="276" t="s">
        <v>192</v>
      </c>
      <c r="B1102" s="277" t="e">
        <f aca="false">#REF!</f>
        <v>#REF!</v>
      </c>
      <c r="C1102" s="276"/>
      <c r="D1102" s="278"/>
      <c r="E1102" s="276" t="s">
        <v>192</v>
      </c>
      <c r="F1102" s="277" t="e">
        <f aca="false">B1102</f>
        <v>#REF!</v>
      </c>
      <c r="G1102" s="277"/>
    </row>
    <row r="1103" customFormat="false" ht="21.75" hidden="false" customHeight="true" outlineLevel="0" collapsed="false">
      <c r="A1103" s="276" t="s">
        <v>176</v>
      </c>
      <c r="B1103" s="277" t="e">
        <f aca="false">#REF!</f>
        <v>#REF!</v>
      </c>
      <c r="C1103" s="276"/>
      <c r="D1103" s="278"/>
      <c r="E1103" s="276" t="s">
        <v>176</v>
      </c>
      <c r="F1103" s="277" t="e">
        <f aca="false">B1103</f>
        <v>#REF!</v>
      </c>
      <c r="G1103" s="277"/>
    </row>
    <row r="1104" customFormat="false" ht="21.75" hidden="false" customHeight="true" outlineLevel="0" collapsed="false">
      <c r="A1104" s="276" t="s">
        <v>187</v>
      </c>
      <c r="B1104" s="277" t="e">
        <f aca="false">#REF!</f>
        <v>#REF!</v>
      </c>
      <c r="C1104" s="276"/>
      <c r="D1104" s="278"/>
      <c r="E1104" s="276" t="s">
        <v>187</v>
      </c>
      <c r="F1104" s="277" t="e">
        <f aca="false">B1104</f>
        <v>#REF!</v>
      </c>
      <c r="G1104" s="277"/>
    </row>
    <row r="1105" customFormat="false" ht="21.75" hidden="false" customHeight="true" outlineLevel="0" collapsed="false">
      <c r="A1105" s="276" t="s">
        <v>193</v>
      </c>
      <c r="B1105" s="277" t="e">
        <f aca="false">#REF!</f>
        <v>#REF!</v>
      </c>
      <c r="C1105" s="276"/>
      <c r="D1105" s="278"/>
      <c r="E1105" s="276" t="s">
        <v>193</v>
      </c>
      <c r="F1105" s="277" t="e">
        <f aca="false">B1105</f>
        <v>#REF!</v>
      </c>
      <c r="G1105" s="277"/>
    </row>
    <row r="1106" customFormat="false" ht="21.75" hidden="false" customHeight="true" outlineLevel="0" collapsed="false">
      <c r="A1106" s="276" t="s">
        <v>194</v>
      </c>
      <c r="B1106" s="277" t="e">
        <f aca="false">#REF!</f>
        <v>#REF!</v>
      </c>
      <c r="C1106" s="276"/>
      <c r="D1106" s="278"/>
      <c r="E1106" s="276" t="s">
        <v>194</v>
      </c>
      <c r="F1106" s="277" t="e">
        <f aca="false">B1106</f>
        <v>#REF!</v>
      </c>
      <c r="G1106" s="277"/>
    </row>
    <row r="1107" customFormat="false" ht="21.75" hidden="false" customHeight="true" outlineLevel="0" collapsed="false">
      <c r="A1107" s="276" t="s">
        <v>195</v>
      </c>
      <c r="B1107" s="277" t="e">
        <f aca="false">#REF!</f>
        <v>#REF!</v>
      </c>
      <c r="C1107" s="276"/>
      <c r="D1107" s="278"/>
      <c r="E1107" s="276" t="s">
        <v>195</v>
      </c>
      <c r="F1107" s="277" t="e">
        <f aca="false">B1107</f>
        <v>#REF!</v>
      </c>
      <c r="G1107" s="277"/>
    </row>
    <row r="1108" customFormat="false" ht="21.75" hidden="false" customHeight="true" outlineLevel="0" collapsed="false">
      <c r="A1108" s="276" t="s">
        <v>196</v>
      </c>
      <c r="B1108" s="277" t="e">
        <f aca="false">#REF!</f>
        <v>#REF!</v>
      </c>
      <c r="C1108" s="276"/>
      <c r="D1108" s="278"/>
      <c r="E1108" s="276" t="s">
        <v>196</v>
      </c>
      <c r="F1108" s="277" t="e">
        <f aca="false">B1108</f>
        <v>#REF!</v>
      </c>
      <c r="G1108" s="277"/>
    </row>
    <row r="1109" customFormat="false" ht="21.75" hidden="false" customHeight="true" outlineLevel="0" collapsed="false">
      <c r="A1109" s="280" t="s">
        <v>138</v>
      </c>
      <c r="B1109" s="277" t="e">
        <f aca="false">SUM(B1082:B1108)</f>
        <v>#REF!</v>
      </c>
      <c r="C1109" s="280"/>
      <c r="E1109" s="280" t="s">
        <v>138</v>
      </c>
      <c r="F1109" s="277" t="e">
        <f aca="false">SUM(F1082:F1108)</f>
        <v>#REF!</v>
      </c>
      <c r="G1109" s="272"/>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customHeight="false" zeroHeight="false" outlineLevelRow="0" outlineLevelCol="0"/>
  <cols>
    <col collapsed="false" customWidth="true" hidden="false" outlineLevel="0" max="1" min="1" style="95" width="2.83"/>
    <col collapsed="false" customWidth="true" hidden="false" outlineLevel="0" max="2" min="2" style="95" width="23.67"/>
    <col collapsed="false" customWidth="true" hidden="false" outlineLevel="0" max="3" min="3" style="95" width="9"/>
    <col collapsed="false" customWidth="true" hidden="false" outlineLevel="0" max="4" min="4" style="95" width="5.33"/>
    <col collapsed="false" customWidth="true" hidden="false" outlineLevel="0" max="5" min="5" style="95" width="6"/>
    <col collapsed="false" customWidth="true" hidden="false" outlineLevel="0" max="6" min="6" style="95" width="3.5"/>
    <col collapsed="false" customWidth="true" hidden="false" outlineLevel="0" max="7" min="7" style="95" width="22.19"/>
    <col collapsed="false" customWidth="true" hidden="false" outlineLevel="0" max="8" min="8" style="95" width="4"/>
    <col collapsed="false" customWidth="true" hidden="false" outlineLevel="0" max="9" min="9" style="95" width="11.5"/>
    <col collapsed="false" customWidth="true" hidden="false" outlineLevel="0" max="64" min="10" style="95" width="10.67"/>
    <col collapsed="false" customWidth="true" hidden="false" outlineLevel="0" max="1024" min="1024" style="95" width="11"/>
  </cols>
  <sheetData>
    <row r="1" customFormat="false" ht="13.5" hidden="false" customHeight="true" outlineLevel="0" collapsed="false"/>
    <row r="2" customFormat="false" ht="19.5" hidden="false" customHeight="true" outlineLevel="0" collapsed="false">
      <c r="B2" s="294" t="s">
        <v>44</v>
      </c>
      <c r="C2" s="294"/>
      <c r="D2" s="294"/>
      <c r="E2" s="294"/>
      <c r="F2" s="294"/>
      <c r="G2" s="294"/>
      <c r="H2" s="294"/>
      <c r="I2" s="294"/>
    </row>
    <row r="3" customFormat="false" ht="17.25" hidden="false" customHeight="true" outlineLevel="0" collapsed="false">
      <c r="B3" s="295" t="s">
        <v>197</v>
      </c>
      <c r="C3" s="295"/>
      <c r="D3" s="295"/>
      <c r="E3" s="296" t="n">
        <f aca="true">TODAY()</f>
        <v>46128</v>
      </c>
      <c r="F3" s="296"/>
      <c r="G3" s="296"/>
      <c r="H3" s="296"/>
      <c r="I3" s="296"/>
    </row>
    <row r="4" customFormat="false" ht="13.5" hidden="false" customHeight="true" outlineLevel="0" collapsed="false"/>
    <row r="5" customFormat="false" ht="17.25" hidden="false" customHeight="true" outlineLevel="0" collapsed="false">
      <c r="A5" s="297"/>
      <c r="C5" s="298" t="s">
        <v>198</v>
      </c>
      <c r="D5" s="298"/>
    </row>
    <row r="6" customFormat="false" ht="13.5" hidden="false" customHeight="true" outlineLevel="0" collapsed="false">
      <c r="C6" s="295" t="s">
        <v>199</v>
      </c>
      <c r="D6" s="295"/>
    </row>
    <row r="7" customFormat="false" ht="17.25" hidden="false" customHeight="true" outlineLevel="0" collapsed="false">
      <c r="B7" s="299" t="s">
        <v>200</v>
      </c>
      <c r="C7" s="300" t="n">
        <f aca="false">quantite_matiere!B54</f>
        <v>0</v>
      </c>
      <c r="D7" s="300"/>
    </row>
    <row r="8" customFormat="false" ht="17.25" hidden="false" customHeight="true" outlineLevel="0" collapsed="false">
      <c r="B8" s="301" t="s">
        <v>201</v>
      </c>
      <c r="C8" s="302" t="e">
        <f aca="false">quantite_matiere!AY16*0.001</f>
        <v>#DIV/0!</v>
      </c>
      <c r="D8" s="302"/>
    </row>
    <row r="9" customFormat="false" ht="17.25" hidden="false" customHeight="true" outlineLevel="0" collapsed="false">
      <c r="B9" s="299" t="s">
        <v>202</v>
      </c>
      <c r="C9" s="300" t="e">
        <f aca="false">0.001*quantite_matiere!AY18</f>
        <v>#DIV/0!</v>
      </c>
      <c r="D9" s="300"/>
    </row>
    <row r="10" customFormat="false" ht="17.25" hidden="false" customHeight="true" outlineLevel="0" collapsed="false">
      <c r="B10" s="301" t="s">
        <v>203</v>
      </c>
      <c r="C10" s="302" t="n">
        <f aca="false">0.001*quantite_matiere!AJ19</f>
        <v>0</v>
      </c>
      <c r="D10" s="302"/>
    </row>
    <row r="11" customFormat="false" ht="5.25" hidden="false" customHeight="true" outlineLevel="0" collapsed="false">
      <c r="B11" s="303"/>
      <c r="C11" s="304"/>
      <c r="D11" s="305"/>
    </row>
    <row r="12" customFormat="false" ht="17.25" hidden="false" customHeight="true" outlineLevel="0" collapsed="false">
      <c r="B12" s="306" t="s">
        <v>204</v>
      </c>
      <c r="C12" s="307" t="n">
        <f aca="false">quantite_matiere!AY2</f>
        <v>0</v>
      </c>
      <c r="D12" s="307"/>
    </row>
    <row r="13" customFormat="false" ht="17.25" hidden="false" customHeight="true" outlineLevel="0" collapsed="false">
      <c r="B13" s="308" t="s">
        <v>205</v>
      </c>
      <c r="C13" s="309" t="n">
        <f aca="false">quantite_matiere!AY3</f>
        <v>0</v>
      </c>
      <c r="D13" s="309"/>
    </row>
    <row r="14" customFormat="false" ht="5.25" hidden="false" customHeight="true" outlineLevel="0" collapsed="false">
      <c r="B14" s="303"/>
      <c r="C14" s="304"/>
      <c r="D14" s="305"/>
    </row>
    <row r="15" customFormat="false" ht="18" hidden="false" customHeight="true" outlineLevel="0" collapsed="false">
      <c r="B15" s="310" t="s">
        <v>206</v>
      </c>
      <c r="C15" s="311" t="e">
        <f aca="false">quantite_matiere!AY9*0.001</f>
        <v>#DIV/0!</v>
      </c>
      <c r="D15" s="311"/>
    </row>
    <row r="16" customFormat="false" ht="17.25" hidden="false" customHeight="true" outlineLevel="0" collapsed="false">
      <c r="B16" s="262" t="s">
        <v>207</v>
      </c>
      <c r="C16" s="312" t="e">
        <f aca="false">0.001*quantite_matiere!AY10</f>
        <v>#DIV/0!</v>
      </c>
      <c r="D16" s="312"/>
    </row>
    <row r="17" customFormat="false" ht="18" hidden="false" customHeight="true" outlineLevel="0" collapsed="false">
      <c r="B17" s="313" t="s">
        <v>208</v>
      </c>
      <c r="C17" s="311" t="e">
        <f aca="false">0.001*quantite_matiere!AY11</f>
        <v>#DIV/0!</v>
      </c>
      <c r="D17" s="311"/>
    </row>
    <row r="18" customFormat="false" ht="17.25" hidden="false" customHeight="true" outlineLevel="0" collapsed="false">
      <c r="B18" s="314" t="s">
        <v>209</v>
      </c>
      <c r="C18" s="312" t="e">
        <f aca="false">0.001*quantite_matiere!AY12</f>
        <v>#DIV/0!</v>
      </c>
      <c r="D18" s="312"/>
      <c r="H18" s="315" t="s">
        <v>210</v>
      </c>
      <c r="I18" s="315"/>
    </row>
    <row r="19" customFormat="false" ht="17.25" hidden="false" customHeight="true" outlineLevel="0" collapsed="false">
      <c r="B19" s="310" t="s">
        <v>211</v>
      </c>
      <c r="C19" s="311" t="e">
        <f aca="false">0.001*quantite_matiere!AY13</f>
        <v>#DIV/0!</v>
      </c>
      <c r="D19" s="311"/>
      <c r="H19" s="295" t="s">
        <v>212</v>
      </c>
      <c r="I19" s="295"/>
    </row>
    <row r="20" customFormat="false" ht="17.25" hidden="false" customHeight="true" outlineLevel="0" collapsed="false">
      <c r="B20" s="310" t="s">
        <v>213</v>
      </c>
      <c r="C20" s="311" t="n">
        <f aca="false">0.001*quantite_matiere!AY14</f>
        <v>0</v>
      </c>
      <c r="D20" s="311"/>
      <c r="G20" s="316" t="s">
        <v>214</v>
      </c>
      <c r="H20" s="317" t="n">
        <f aca="false">'tableau_des-recettes'!D15</f>
        <v>0</v>
      </c>
      <c r="I20" s="317"/>
    </row>
    <row r="21" customFormat="false" ht="17.25" hidden="false" customHeight="true" outlineLevel="0" collapsed="false">
      <c r="B21" s="314" t="s">
        <v>215</v>
      </c>
      <c r="C21" s="312" t="e">
        <f aca="false">0.001*quantite_matiere!AY15</f>
        <v>#DIV/0!</v>
      </c>
      <c r="D21" s="312"/>
      <c r="G21" s="301" t="s">
        <v>216</v>
      </c>
      <c r="H21" s="302" t="n">
        <f aca="false">'tableau_des-recettes'!D52</f>
        <v>0</v>
      </c>
      <c r="I21" s="302"/>
    </row>
    <row r="22" customFormat="false" ht="17.25" hidden="false" customHeight="true" outlineLevel="0" collapsed="false">
      <c r="B22" s="299" t="s">
        <v>217</v>
      </c>
      <c r="C22" s="300" t="e">
        <f aca="false">SUM(C15:C21)</f>
        <v>#DIV/0!</v>
      </c>
      <c r="D22" s="300"/>
      <c r="E22" s="95" t="s">
        <v>218</v>
      </c>
      <c r="G22" s="316" t="s">
        <v>64</v>
      </c>
      <c r="H22" s="317" t="n">
        <f aca="false">'tableau_des-recettes'!D14</f>
        <v>0</v>
      </c>
      <c r="I22" s="317"/>
    </row>
    <row r="23" customFormat="false" ht="13.5" hidden="false" customHeight="true" outlineLevel="0" collapsed="false">
      <c r="G23" s="301" t="s">
        <v>68</v>
      </c>
      <c r="H23" s="302" t="n">
        <f aca="false">'tableau_des-recettes'!D16</f>
        <v>0</v>
      </c>
      <c r="I23" s="302"/>
    </row>
    <row r="24" customFormat="false" ht="24" hidden="false" customHeight="true" outlineLevel="0" collapsed="false">
      <c r="G24" s="316" t="s">
        <v>219</v>
      </c>
      <c r="H24" s="318" t="n">
        <f aca="false">'tableau_des-recettes'!S90</f>
        <v>0</v>
      </c>
      <c r="I24" s="318"/>
    </row>
    <row r="25" customFormat="false" ht="17.25" hidden="false" customHeight="true" outlineLevel="0" collapsed="false">
      <c r="C25" s="319" t="s">
        <v>220</v>
      </c>
      <c r="D25" s="319"/>
      <c r="E25" s="319"/>
      <c r="G25" s="301" t="s">
        <v>221</v>
      </c>
      <c r="H25" s="302" t="n">
        <f aca="false">'tableau_des-recettes'!D64</f>
        <v>0</v>
      </c>
      <c r="I25" s="302"/>
    </row>
    <row r="26" customFormat="false" ht="13.5" hidden="false" customHeight="true" outlineLevel="0" collapsed="false">
      <c r="C26" s="320" t="s">
        <v>222</v>
      </c>
      <c r="D26" s="295" t="s">
        <v>199</v>
      </c>
      <c r="E26" s="295"/>
      <c r="G26" s="316" t="s">
        <v>223</v>
      </c>
      <c r="H26" s="317" t="n">
        <f aca="false">'tableau_des-recettes'!S63</f>
        <v>0</v>
      </c>
      <c r="I26" s="317"/>
    </row>
    <row r="27" customFormat="false" ht="16.5" hidden="false" customHeight="true" outlineLevel="0" collapsed="false">
      <c r="B27" s="321" t="s">
        <v>87</v>
      </c>
      <c r="C27" s="322" t="s">
        <v>87</v>
      </c>
      <c r="D27" s="323" t="n">
        <f aca="false">'tableau_des-recettes'!D46*0.001</f>
        <v>0</v>
      </c>
      <c r="E27" s="323"/>
      <c r="G27" s="308" t="s">
        <v>224</v>
      </c>
      <c r="H27" s="324" t="n">
        <f aca="false">'tableau_des-recettes'!S17</f>
        <v>0</v>
      </c>
      <c r="I27" s="324"/>
    </row>
    <row r="28" customFormat="false" ht="16.5" hidden="false" customHeight="true" outlineLevel="0" collapsed="false">
      <c r="B28" s="308" t="s">
        <v>225</v>
      </c>
      <c r="C28" s="325" t="s">
        <v>139</v>
      </c>
      <c r="D28" s="326" t="n">
        <f aca="false">0.001*('tableau_des-recettes'!D59+'tableau_des-recettes'!G59)</f>
        <v>0</v>
      </c>
      <c r="E28" s="326"/>
      <c r="G28" s="316" t="s">
        <v>226</v>
      </c>
      <c r="H28" s="318" t="n">
        <f aca="false">'tableau_des-recettes'!S16</f>
        <v>0</v>
      </c>
      <c r="I28" s="318"/>
    </row>
    <row r="29" customFormat="false" ht="16.5" hidden="false" customHeight="true" outlineLevel="0" collapsed="false">
      <c r="B29" s="308"/>
      <c r="C29" s="327" t="s">
        <v>227</v>
      </c>
      <c r="D29" s="326" t="n">
        <f aca="false">0.001*'tableau_des-recettes'!D60</f>
        <v>0</v>
      </c>
      <c r="E29" s="326"/>
      <c r="G29" s="308" t="s">
        <v>228</v>
      </c>
      <c r="H29" s="309" t="e">
        <f aca="false">#REF!</f>
        <v>#REF!</v>
      </c>
      <c r="I29" s="309"/>
    </row>
    <row r="30" customFormat="false" ht="16.5" hidden="false" customHeight="true" outlineLevel="0" collapsed="false">
      <c r="B30" s="328" t="s">
        <v>229</v>
      </c>
      <c r="C30" s="325" t="s">
        <v>139</v>
      </c>
      <c r="D30" s="323" t="n">
        <f aca="false">('tableau_des-recettes'!D25+'tableau_des-recettes'!K25)*0.001</f>
        <v>0</v>
      </c>
      <c r="E30" s="323"/>
      <c r="G30" s="316" t="s">
        <v>230</v>
      </c>
      <c r="H30" s="317" t="n">
        <f aca="false">'tableau_des-recettes'!D90</f>
        <v>0</v>
      </c>
      <c r="I30" s="317"/>
    </row>
    <row r="31" customFormat="false" ht="16.5" hidden="false" customHeight="true" outlineLevel="0" collapsed="false">
      <c r="B31" s="328"/>
      <c r="C31" s="327" t="s">
        <v>87</v>
      </c>
      <c r="D31" s="323" t="e">
        <f aca="false">0.001*'tableau_des-recettes'!D26</f>
        <v>#VALUE!</v>
      </c>
      <c r="E31" s="323"/>
      <c r="G31" s="308" t="s">
        <v>231</v>
      </c>
      <c r="H31" s="309" t="n">
        <f aca="false">'tableau_des-recettes'!D31</f>
        <v>0</v>
      </c>
      <c r="I31" s="309"/>
    </row>
    <row r="32" customFormat="false" ht="16.5" hidden="false" customHeight="true" outlineLevel="0" collapsed="false">
      <c r="B32" s="329" t="s">
        <v>49</v>
      </c>
      <c r="C32" s="325" t="s">
        <v>139</v>
      </c>
      <c r="D32" s="326" t="n">
        <f aca="false">0.001*('tableau_des-recettes'!E9+'tableau_des-recettes'!K9)</f>
        <v>0</v>
      </c>
      <c r="E32" s="326"/>
      <c r="G32" s="330" t="s">
        <v>126</v>
      </c>
      <c r="H32" s="317" t="e">
        <f aca="false">#REF!</f>
        <v>#REF!</v>
      </c>
      <c r="I32" s="317"/>
    </row>
    <row r="33" customFormat="false" ht="16.5" hidden="false" customHeight="true" outlineLevel="0" collapsed="false">
      <c r="B33" s="321" t="s">
        <v>60</v>
      </c>
      <c r="C33" s="327" t="s">
        <v>60</v>
      </c>
      <c r="D33" s="323" t="n">
        <f aca="false">0.001*'tableau_des-recettes'!S46</f>
        <v>0</v>
      </c>
      <c r="E33" s="323"/>
      <c r="G33" s="308" t="s">
        <v>232</v>
      </c>
      <c r="H33" s="309" t="e">
        <f aca="false">#REF!</f>
        <v>#REF!</v>
      </c>
      <c r="I33" s="309"/>
    </row>
    <row r="34" customFormat="false" ht="16.5" hidden="false" customHeight="true" outlineLevel="0" collapsed="false">
      <c r="B34" s="331" t="s">
        <v>13</v>
      </c>
      <c r="C34" s="327" t="s">
        <v>13</v>
      </c>
      <c r="D34" s="326" t="n">
        <f aca="false">0.001*'tableau_des-recettes'!S85</f>
        <v>0</v>
      </c>
      <c r="E34" s="326"/>
      <c r="G34" s="308" t="s">
        <v>233</v>
      </c>
      <c r="H34" s="309" t="n">
        <f aca="false">'tableau_des-recettes'!S29</f>
        <v>0</v>
      </c>
      <c r="I34" s="309"/>
    </row>
    <row r="35" customFormat="false" ht="16.5" hidden="false" customHeight="true" outlineLevel="0" collapsed="false">
      <c r="B35" s="332" t="s">
        <v>108</v>
      </c>
      <c r="C35" s="325" t="s">
        <v>139</v>
      </c>
      <c r="D35" s="323" t="n">
        <f aca="false">0.001*'tableau_des-recettes'!S59</f>
        <v>0</v>
      </c>
      <c r="E35" s="323"/>
      <c r="G35" s="316" t="s">
        <v>234</v>
      </c>
      <c r="H35" s="317" t="e">
        <f aca="false">#REF!</f>
        <v>#REF!</v>
      </c>
      <c r="I35" s="317"/>
    </row>
    <row r="36" customFormat="false" ht="16.5" hidden="false" customHeight="true" outlineLevel="0" collapsed="false">
      <c r="B36" s="332"/>
      <c r="C36" s="327" t="s">
        <v>87</v>
      </c>
      <c r="D36" s="323" t="n">
        <f aca="false">0.001*'tableau_des-recettes'!U59</f>
        <v>0</v>
      </c>
      <c r="E36" s="323"/>
      <c r="G36" s="308" t="s">
        <v>235</v>
      </c>
      <c r="H36" s="309" t="e">
        <f aca="false">#REF!</f>
        <v>#REF!</v>
      </c>
      <c r="I36" s="309"/>
    </row>
    <row r="37" customFormat="false" ht="16.5" hidden="false" customHeight="true" outlineLevel="0" collapsed="false">
      <c r="B37" s="332"/>
      <c r="C37" s="325" t="s">
        <v>13</v>
      </c>
      <c r="D37" s="323" t="n">
        <f aca="false">0.001*'tableau_des-recettes'!W59</f>
        <v>0</v>
      </c>
      <c r="E37" s="323"/>
      <c r="G37" s="316" t="s">
        <v>127</v>
      </c>
      <c r="H37" s="317" t="e">
        <f aca="false">#REF!</f>
        <v>#REF!</v>
      </c>
      <c r="I37" s="317"/>
    </row>
    <row r="38" customFormat="false" ht="16.5" hidden="false" customHeight="true" outlineLevel="0" collapsed="false">
      <c r="B38" s="308" t="s">
        <v>236</v>
      </c>
      <c r="C38" s="325" t="s">
        <v>120</v>
      </c>
      <c r="D38" s="333" t="n">
        <f aca="false">0.001*'tableau_des-recettes'!S9</f>
        <v>0</v>
      </c>
      <c r="E38" s="333"/>
      <c r="G38" s="308" t="s">
        <v>237</v>
      </c>
      <c r="H38" s="309" t="e">
        <f aca="false">#REF!</f>
        <v>#REF!</v>
      </c>
      <c r="I38" s="309"/>
    </row>
    <row r="39" customFormat="false" ht="16.5" hidden="false" customHeight="true" outlineLevel="0" collapsed="false">
      <c r="B39" s="308"/>
      <c r="C39" s="327" t="s">
        <v>87</v>
      </c>
      <c r="D39" s="334" t="n">
        <f aca="false">0.001*'tableau_des-recettes'!S10</f>
        <v>0</v>
      </c>
      <c r="E39" s="334"/>
      <c r="G39" s="316" t="s">
        <v>238</v>
      </c>
      <c r="H39" s="317" t="e">
        <f aca="false">#REF!</f>
        <v>#REF!</v>
      </c>
      <c r="I39" s="317"/>
    </row>
    <row r="40" customFormat="false" ht="16.5" hidden="false" customHeight="true" outlineLevel="0" collapsed="false">
      <c r="B40" s="328" t="s">
        <v>15</v>
      </c>
      <c r="C40" s="335" t="s">
        <v>239</v>
      </c>
      <c r="D40" s="323" t="n">
        <f aca="false">0.001*'tableau_des-recettes'!S23</f>
        <v>0</v>
      </c>
      <c r="E40" s="323"/>
      <c r="G40" s="308" t="s">
        <v>240</v>
      </c>
      <c r="H40" s="309" t="n">
        <f aca="false">'tableau_des-recettes'!D89</f>
        <v>0</v>
      </c>
      <c r="I40" s="309"/>
    </row>
    <row r="41" customFormat="false" ht="16.5" hidden="false" customHeight="true" outlineLevel="0" collapsed="false">
      <c r="B41" s="328"/>
      <c r="C41" s="335" t="s">
        <v>87</v>
      </c>
      <c r="D41" s="333" t="n">
        <f aca="false">0.001*'tableau_des-recettes'!S24</f>
        <v>0</v>
      </c>
      <c r="E41" s="333"/>
      <c r="G41" s="336" t="s">
        <v>151</v>
      </c>
      <c r="H41" s="317" t="n">
        <f aca="false">'tableau_des-recettes'!S30</f>
        <v>0</v>
      </c>
      <c r="I41" s="317"/>
    </row>
    <row r="42" customFormat="false" ht="16.5" hidden="false" customHeight="true" outlineLevel="0" collapsed="false">
      <c r="B42" s="328"/>
      <c r="C42" s="335" t="s">
        <v>13</v>
      </c>
      <c r="D42" s="333" t="n">
        <f aca="false">0.001*'tableau_des-recettes'!S25</f>
        <v>0</v>
      </c>
      <c r="E42" s="333"/>
      <c r="G42" s="308" t="s">
        <v>241</v>
      </c>
      <c r="H42" s="309" t="n">
        <f aca="false">'tableau_des-recettes'!S31</f>
        <v>0</v>
      </c>
      <c r="I42" s="309"/>
    </row>
    <row r="43" customFormat="false" ht="16.5" hidden="false" customHeight="true" outlineLevel="0" collapsed="false">
      <c r="B43" s="308" t="s">
        <v>14</v>
      </c>
      <c r="C43" s="325" t="s">
        <v>139</v>
      </c>
      <c r="D43" s="334" t="n">
        <f aca="false">0.001*'tableau_des-recettes'!S70</f>
        <v>0</v>
      </c>
      <c r="E43" s="334"/>
      <c r="G43" s="336" t="s">
        <v>242</v>
      </c>
      <c r="H43" s="317" t="n">
        <f aca="false">'tableau_des-recettes'!S32</f>
        <v>0</v>
      </c>
      <c r="I43" s="317"/>
    </row>
    <row r="44" customFormat="false" ht="16.5" hidden="false" customHeight="true" outlineLevel="0" collapsed="false">
      <c r="B44" s="308"/>
      <c r="C44" s="327" t="s">
        <v>227</v>
      </c>
      <c r="D44" s="334" t="n">
        <f aca="false">0.001*'tableau_des-recettes'!S71</f>
        <v>0</v>
      </c>
      <c r="E44" s="334"/>
      <c r="G44" s="308" t="s">
        <v>243</v>
      </c>
      <c r="H44" s="309" t="n">
        <f aca="false">'tableau_des-recettes'!S33</f>
        <v>0</v>
      </c>
      <c r="I44" s="309"/>
    </row>
    <row r="45" customFormat="false" ht="16.5" hidden="false" customHeight="true" outlineLevel="0" collapsed="false">
      <c r="B45" s="337" t="s">
        <v>16</v>
      </c>
      <c r="C45" s="325" t="s">
        <v>120</v>
      </c>
      <c r="D45" s="338" t="e">
        <f aca="false">0.001*#REF!</f>
        <v>#REF!</v>
      </c>
      <c r="E45" s="338"/>
    </row>
    <row r="46" customFormat="false" ht="16.5" hidden="false" customHeight="true" outlineLevel="0" collapsed="false">
      <c r="B46" s="339" t="s">
        <v>17</v>
      </c>
      <c r="C46" s="325" t="s">
        <v>120</v>
      </c>
      <c r="D46" s="334" t="n">
        <f aca="false">0.001*'tableau_des-recettes'!D85</f>
        <v>0</v>
      </c>
      <c r="E46" s="334"/>
    </row>
    <row r="47" customFormat="false" ht="16.5" hidden="false" customHeight="true" outlineLevel="0" collapsed="false">
      <c r="B47" s="328" t="s">
        <v>244</v>
      </c>
      <c r="C47" s="325" t="s">
        <v>120</v>
      </c>
      <c r="D47" s="338" t="e">
        <f aca="false">0.001*#REF!</f>
        <v>#REF!</v>
      </c>
      <c r="E47" s="338"/>
    </row>
    <row r="48" customFormat="false" ht="16.5" hidden="false" customHeight="true" outlineLevel="0" collapsed="false">
      <c r="B48" s="328"/>
      <c r="C48" s="340" t="s">
        <v>139</v>
      </c>
      <c r="D48" s="338" t="e">
        <f aca="false">0.001*#REF!</f>
        <v>#REF!</v>
      </c>
      <c r="E48" s="338"/>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A50"/>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Q8" activeCellId="0" sqref="Q8"/>
    </sheetView>
  </sheetViews>
  <sheetFormatPr defaultColWidth="10.609375" defaultRowHeight="13.5" customHeight="false" zeroHeight="false" outlineLevelRow="0" outlineLevelCol="0"/>
  <cols>
    <col collapsed="false" customWidth="true" hidden="false" outlineLevel="0" max="1" min="1" style="95" width="22.67"/>
    <col collapsed="false" customWidth="true" hidden="false" outlineLevel="0" max="4" min="2" style="95" width="11.5"/>
    <col collapsed="false" customWidth="true" hidden="false" outlineLevel="0" max="5" min="5" style="95" width="8.27"/>
    <col collapsed="false" customWidth="true" hidden="false" outlineLevel="0" max="8" min="6" style="95" width="11.5"/>
    <col collapsed="false" customWidth="true" hidden="false" outlineLevel="0" max="9" min="9" style="341" width="1"/>
    <col collapsed="false" customWidth="true" hidden="false" outlineLevel="0" max="10" min="10" style="95" width="1"/>
    <col collapsed="false" customWidth="true" hidden="false" outlineLevel="0" max="12" min="11" style="95" width="11.5"/>
    <col collapsed="false" customWidth="true" hidden="false" outlineLevel="0" max="13" min="13" style="95" width="1"/>
    <col collapsed="false" customWidth="true" hidden="false" outlineLevel="0" max="14" min="14" style="95" width="11.5"/>
    <col collapsed="false" customWidth="true" hidden="false" outlineLevel="0" max="15" min="15" style="95" width="8.67"/>
    <col collapsed="false" customWidth="true" hidden="false" outlineLevel="0" max="16" min="16" style="95" width="1"/>
    <col collapsed="false" customWidth="true" hidden="false" outlineLevel="0" max="17" min="17" style="95" width="11.5"/>
    <col collapsed="false" customWidth="true" hidden="false" outlineLevel="0" max="18" min="18" style="95" width="1"/>
    <col collapsed="false" customWidth="true" hidden="false" outlineLevel="0" max="19" min="19" style="95" width="11.5"/>
    <col collapsed="false" customWidth="true" hidden="false" outlineLevel="0" max="20" min="20" style="95" width="1"/>
    <col collapsed="false" customWidth="true" hidden="false" outlineLevel="0" max="21" min="21" style="341" width="0.67"/>
    <col collapsed="false" customWidth="true" hidden="false" outlineLevel="0" max="22" min="22" style="95" width="1"/>
    <col collapsed="false" customWidth="true" hidden="false" outlineLevel="0" max="23" min="23" style="95" width="11.5"/>
    <col collapsed="false" customWidth="true" hidden="false" outlineLevel="0" max="24" min="24" style="95" width="1"/>
    <col collapsed="false" customWidth="true" hidden="false" outlineLevel="0" max="25" min="25" style="95" width="7.83"/>
    <col collapsed="false" customWidth="true" hidden="false" outlineLevel="0" max="26" min="26" style="95" width="1"/>
    <col collapsed="false" customWidth="true" hidden="false" outlineLevel="0" max="27" min="27" style="95" width="8"/>
    <col collapsed="false" customWidth="true" hidden="false" outlineLevel="0" max="28" min="28" style="95" width="1"/>
    <col collapsed="false" customWidth="true" hidden="false" outlineLevel="0" max="29" min="29" style="95" width="8"/>
    <col collapsed="false" customWidth="true" hidden="false" outlineLevel="0" max="30" min="30" style="95" width="1"/>
    <col collapsed="false" customWidth="true" hidden="false" outlineLevel="0" max="31" min="31" style="341" width="0.83"/>
    <col collapsed="false" customWidth="true" hidden="false" outlineLevel="0" max="32" min="32" style="95" width="1.5"/>
    <col collapsed="false" customWidth="true" hidden="false" outlineLevel="0" max="33" min="33" style="95" width="8.67"/>
    <col collapsed="false" customWidth="true" hidden="false" outlineLevel="0" max="34" min="34" style="95" width="1"/>
    <col collapsed="false" customWidth="true" hidden="false" outlineLevel="0" max="36" min="35" style="95" width="8.67"/>
    <col collapsed="false" customWidth="true" hidden="false" outlineLevel="0" max="37" min="37" style="95" width="9"/>
    <col collapsed="false" customWidth="true" hidden="false" outlineLevel="0" max="38" min="38" style="95" width="1.5"/>
    <col collapsed="false" customWidth="true" hidden="false" outlineLevel="0" max="39" min="39" style="95" width="9.5"/>
    <col collapsed="false" customWidth="true" hidden="false" outlineLevel="0" max="43" min="40" style="95" width="10.83"/>
    <col collapsed="false" customWidth="true" hidden="false" outlineLevel="0" max="46" min="44" style="95" width="9.5"/>
    <col collapsed="false" customWidth="true" hidden="false" outlineLevel="0" max="47" min="47" style="95" width="10.83"/>
    <col collapsed="false" customWidth="true" hidden="false" outlineLevel="0" max="48" min="48" style="95" width="23.33"/>
    <col collapsed="false" customWidth="true" hidden="false" outlineLevel="0" max="49" min="49" style="95" width="31.5"/>
  </cols>
  <sheetData>
    <row r="1" customFormat="false" ht="138" hidden="false" customHeight="true" outlineLevel="0" collapsed="false">
      <c r="A1" s="342" t="s">
        <v>245</v>
      </c>
      <c r="B1" s="343" t="s">
        <v>49</v>
      </c>
      <c r="C1" s="344" t="s">
        <v>246</v>
      </c>
      <c r="D1" s="343" t="s">
        <v>247</v>
      </c>
      <c r="E1" s="345" t="s">
        <v>4</v>
      </c>
      <c r="F1" s="345" t="s">
        <v>5</v>
      </c>
      <c r="G1" s="346" t="s">
        <v>57</v>
      </c>
      <c r="H1" s="347" t="s">
        <v>248</v>
      </c>
      <c r="I1" s="348" t="s">
        <v>249</v>
      </c>
      <c r="J1" s="349"/>
      <c r="K1" s="350" t="s">
        <v>87</v>
      </c>
      <c r="L1" s="351" t="s">
        <v>9</v>
      </c>
      <c r="M1" s="349"/>
      <c r="N1" s="352" t="s">
        <v>60</v>
      </c>
      <c r="O1" s="353" t="s">
        <v>250</v>
      </c>
      <c r="P1" s="349"/>
      <c r="Q1" s="354" t="s">
        <v>63</v>
      </c>
      <c r="R1" s="349"/>
      <c r="S1" s="355" t="s">
        <v>108</v>
      </c>
      <c r="T1" s="349"/>
      <c r="U1" s="356" t="s">
        <v>239</v>
      </c>
      <c r="V1" s="349"/>
      <c r="W1" s="357" t="s">
        <v>13</v>
      </c>
      <c r="X1" s="349"/>
      <c r="Y1" s="358" t="s">
        <v>14</v>
      </c>
      <c r="Z1" s="349"/>
      <c r="AA1" s="347" t="s">
        <v>15</v>
      </c>
      <c r="AB1" s="349"/>
      <c r="AC1" s="359" t="s">
        <v>251</v>
      </c>
      <c r="AD1" s="349"/>
      <c r="AE1" s="360" t="s">
        <v>252</v>
      </c>
      <c r="AF1" s="349"/>
      <c r="AG1" s="361" t="s">
        <v>16</v>
      </c>
      <c r="AH1" s="14"/>
      <c r="AI1" s="362" t="s">
        <v>17</v>
      </c>
      <c r="AJ1" s="363" t="s">
        <v>18</v>
      </c>
      <c r="AK1" s="364" t="s">
        <v>244</v>
      </c>
      <c r="AL1" s="27"/>
      <c r="AM1" s="365" t="s">
        <v>21</v>
      </c>
      <c r="AN1" s="366" t="s">
        <v>253</v>
      </c>
      <c r="AO1" s="367" t="s">
        <v>40</v>
      </c>
      <c r="AP1" s="368" t="s">
        <v>254</v>
      </c>
      <c r="AQ1" s="365" t="s">
        <v>26</v>
      </c>
      <c r="AR1" s="369" t="s">
        <v>28</v>
      </c>
      <c r="AS1" s="370" t="s">
        <v>27</v>
      </c>
      <c r="AT1" s="371" t="s">
        <v>25</v>
      </c>
    </row>
    <row r="2" customFormat="false" ht="17.25" hidden="false" customHeight="true" outlineLevel="0" collapsed="false">
      <c r="A2" s="372" t="s">
        <v>130</v>
      </c>
      <c r="B2" s="373"/>
      <c r="C2" s="373"/>
      <c r="D2" s="373"/>
      <c r="E2" s="374"/>
      <c r="F2" s="374"/>
      <c r="G2" s="373"/>
      <c r="H2" s="373"/>
      <c r="I2" s="375"/>
      <c r="J2" s="374"/>
      <c r="K2" s="373"/>
      <c r="L2" s="376"/>
      <c r="M2" s="374"/>
      <c r="N2" s="373"/>
      <c r="O2" s="373"/>
      <c r="P2" s="374"/>
      <c r="Q2" s="373"/>
      <c r="R2" s="374"/>
      <c r="S2" s="373"/>
      <c r="T2" s="374"/>
      <c r="U2" s="375"/>
      <c r="V2" s="374"/>
      <c r="W2" s="373"/>
      <c r="X2" s="374"/>
      <c r="Y2" s="374"/>
      <c r="Z2" s="374"/>
      <c r="AA2" s="374"/>
      <c r="AB2" s="374"/>
      <c r="AC2" s="373" t="n">
        <f aca="false">850+75</f>
        <v>925</v>
      </c>
      <c r="AD2" s="374"/>
      <c r="AE2" s="377"/>
      <c r="AF2" s="374"/>
      <c r="AG2" s="378" t="n">
        <v>1000</v>
      </c>
      <c r="AH2" s="379"/>
      <c r="AI2" s="380" t="n">
        <v>1000</v>
      </c>
      <c r="AJ2" s="381" t="n">
        <v>1000</v>
      </c>
      <c r="AK2" s="382" t="n">
        <v>1000</v>
      </c>
      <c r="AL2" s="378"/>
      <c r="AM2" s="383"/>
      <c r="AN2" s="384"/>
      <c r="AO2" s="385" t="n">
        <v>1000</v>
      </c>
      <c r="AP2" s="386" t="n">
        <v>1000</v>
      </c>
      <c r="AQ2" s="383"/>
      <c r="AR2" s="387"/>
      <c r="AS2" s="388"/>
      <c r="AT2" s="389"/>
    </row>
    <row r="3" customFormat="false" ht="17.25" hidden="false" customHeight="true" outlineLevel="0" collapsed="false">
      <c r="A3" s="390" t="s">
        <v>255</v>
      </c>
      <c r="B3" s="391"/>
      <c r="C3" s="392"/>
      <c r="D3" s="391"/>
      <c r="E3" s="374"/>
      <c r="F3" s="374"/>
      <c r="G3" s="393"/>
      <c r="H3" s="394" t="n">
        <f aca="false">G3</f>
        <v>0</v>
      </c>
      <c r="I3" s="375" t="n">
        <f aca="false">G3</f>
        <v>0</v>
      </c>
      <c r="J3" s="374"/>
      <c r="K3" s="395"/>
      <c r="L3" s="396"/>
      <c r="M3" s="374"/>
      <c r="N3" s="397"/>
      <c r="O3" s="398"/>
      <c r="P3" s="374"/>
      <c r="Q3" s="399"/>
      <c r="R3" s="374"/>
      <c r="S3" s="400"/>
      <c r="T3" s="374"/>
      <c r="U3" s="375"/>
      <c r="V3" s="374"/>
      <c r="W3" s="401"/>
      <c r="X3" s="374"/>
      <c r="Y3" s="374"/>
      <c r="Z3" s="374"/>
      <c r="AA3" s="374"/>
      <c r="AB3" s="374"/>
      <c r="AC3" s="402"/>
      <c r="AD3" s="374"/>
      <c r="AE3" s="377"/>
      <c r="AF3" s="374"/>
      <c r="AG3" s="403"/>
      <c r="AH3" s="379"/>
      <c r="AI3" s="380"/>
      <c r="AJ3" s="381"/>
      <c r="AK3" s="382"/>
      <c r="AL3" s="378"/>
      <c r="AM3" s="383"/>
      <c r="AN3" s="384"/>
      <c r="AO3" s="385"/>
      <c r="AP3" s="386"/>
      <c r="AQ3" s="383" t="n">
        <v>850</v>
      </c>
      <c r="AR3" s="387"/>
      <c r="AS3" s="388" t="n">
        <v>850</v>
      </c>
      <c r="AT3" s="389" t="n">
        <v>850</v>
      </c>
      <c r="AU3" s="404" t="n">
        <v>0.4</v>
      </c>
    </row>
    <row r="4" customFormat="false" ht="17.25" hidden="false" customHeight="true" outlineLevel="0" collapsed="false">
      <c r="A4" s="372" t="s">
        <v>256</v>
      </c>
      <c r="B4" s="373" t="n">
        <v>1000</v>
      </c>
      <c r="C4" s="373" t="n">
        <f aca="false">B4</f>
        <v>1000</v>
      </c>
      <c r="D4" s="373" t="n">
        <v>1000</v>
      </c>
      <c r="E4" s="374" t="n">
        <v>1000</v>
      </c>
      <c r="F4" s="374" t="n">
        <v>1000</v>
      </c>
      <c r="G4" s="373" t="n">
        <v>600</v>
      </c>
      <c r="H4" s="378" t="n">
        <f aca="false">G4</f>
        <v>600</v>
      </c>
      <c r="I4" s="375" t="n">
        <f aca="false">G4</f>
        <v>600</v>
      </c>
      <c r="J4" s="374"/>
      <c r="K4" s="373" t="n">
        <v>100</v>
      </c>
      <c r="L4" s="376" t="n">
        <v>100</v>
      </c>
      <c r="M4" s="374"/>
      <c r="N4" s="373"/>
      <c r="O4" s="373"/>
      <c r="P4" s="374"/>
      <c r="Q4" s="373" t="n">
        <v>900</v>
      </c>
      <c r="R4" s="374"/>
      <c r="S4" s="373" t="n">
        <v>430</v>
      </c>
      <c r="T4" s="374"/>
      <c r="U4" s="375"/>
      <c r="V4" s="374"/>
      <c r="W4" s="373"/>
      <c r="X4" s="374"/>
      <c r="Y4" s="374" t="n">
        <v>800</v>
      </c>
      <c r="Z4" s="374"/>
      <c r="AA4" s="374"/>
      <c r="AB4" s="374"/>
      <c r="AC4" s="373"/>
      <c r="AD4" s="374"/>
      <c r="AE4" s="377" t="n">
        <v>500</v>
      </c>
      <c r="AF4" s="374"/>
      <c r="AG4" s="378"/>
      <c r="AH4" s="379"/>
      <c r="AI4" s="380"/>
      <c r="AJ4" s="381"/>
      <c r="AK4" s="382"/>
      <c r="AL4" s="378"/>
      <c r="AM4" s="383" t="n">
        <v>1000</v>
      </c>
      <c r="AN4" s="384" t="n">
        <v>1000</v>
      </c>
      <c r="AO4" s="385"/>
      <c r="AP4" s="386"/>
      <c r="AQ4" s="378"/>
      <c r="AR4" s="387" t="n">
        <v>800</v>
      </c>
      <c r="AS4" s="388"/>
      <c r="AT4" s="389"/>
      <c r="AU4" s="404" t="n">
        <f aca="false">1-AU3</f>
        <v>0.6</v>
      </c>
    </row>
    <row r="5" customFormat="false" ht="17.25" hidden="false" customHeight="true" outlineLevel="0" collapsed="false">
      <c r="A5" s="372" t="s">
        <v>257</v>
      </c>
      <c r="B5" s="373"/>
      <c r="C5" s="373"/>
      <c r="D5" s="373"/>
      <c r="E5" s="374"/>
      <c r="F5" s="374"/>
      <c r="G5" s="373" t="n">
        <f aca="false">400</f>
        <v>400</v>
      </c>
      <c r="H5" s="373" t="n">
        <f aca="false">G5</f>
        <v>400</v>
      </c>
      <c r="I5" s="375" t="n">
        <f aca="false">G5</f>
        <v>400</v>
      </c>
      <c r="J5" s="374"/>
      <c r="K5" s="373" t="n">
        <v>900</v>
      </c>
      <c r="L5" s="376" t="n">
        <v>900</v>
      </c>
      <c r="M5" s="374"/>
      <c r="N5" s="373"/>
      <c r="O5" s="373"/>
      <c r="P5" s="374"/>
      <c r="Q5" s="373" t="n">
        <v>100</v>
      </c>
      <c r="R5" s="374"/>
      <c r="S5" s="373" t="n">
        <v>370</v>
      </c>
      <c r="T5" s="374"/>
      <c r="U5" s="375"/>
      <c r="V5" s="374"/>
      <c r="W5" s="373"/>
      <c r="X5" s="374"/>
      <c r="Y5" s="374" t="n">
        <v>200</v>
      </c>
      <c r="Z5" s="374"/>
      <c r="AA5" s="374"/>
      <c r="AB5" s="374"/>
      <c r="AC5" s="373" t="n">
        <f aca="false">75</f>
        <v>75</v>
      </c>
      <c r="AD5" s="374"/>
      <c r="AE5" s="377"/>
      <c r="AF5" s="374"/>
      <c r="AG5" s="378"/>
      <c r="AH5" s="379"/>
      <c r="AI5" s="380"/>
      <c r="AJ5" s="381"/>
      <c r="AK5" s="382"/>
      <c r="AL5" s="378"/>
      <c r="AM5" s="383"/>
      <c r="AN5" s="384"/>
      <c r="AO5" s="385"/>
      <c r="AP5" s="386"/>
      <c r="AQ5" s="378"/>
      <c r="AR5" s="387" t="n">
        <v>200</v>
      </c>
      <c r="AS5" s="388"/>
      <c r="AT5" s="389"/>
    </row>
    <row r="6" customFormat="false" ht="17.25" hidden="false" customHeight="true" outlineLevel="0" collapsed="false">
      <c r="A6" s="390" t="s">
        <v>99</v>
      </c>
      <c r="B6" s="391"/>
      <c r="C6" s="392"/>
      <c r="D6" s="391"/>
      <c r="E6" s="374"/>
      <c r="F6" s="374"/>
      <c r="G6" s="393"/>
      <c r="H6" s="394"/>
      <c r="I6" s="375"/>
      <c r="J6" s="374"/>
      <c r="K6" s="395"/>
      <c r="L6" s="396"/>
      <c r="M6" s="374"/>
      <c r="N6" s="397" t="n">
        <f aca="false">1000</f>
        <v>1000</v>
      </c>
      <c r="O6" s="398" t="n">
        <f aca="false">1000</f>
        <v>1000</v>
      </c>
      <c r="P6" s="374"/>
      <c r="Q6" s="399"/>
      <c r="R6" s="374"/>
      <c r="S6" s="400"/>
      <c r="T6" s="374"/>
      <c r="U6" s="375"/>
      <c r="V6" s="374"/>
      <c r="W6" s="401" t="n">
        <v>100</v>
      </c>
      <c r="X6" s="374"/>
      <c r="Y6" s="374"/>
      <c r="Z6" s="374"/>
      <c r="AA6" s="374"/>
      <c r="AB6" s="374"/>
      <c r="AC6" s="402"/>
      <c r="AD6" s="374"/>
      <c r="AE6" s="377"/>
      <c r="AF6" s="374"/>
      <c r="AG6" s="403"/>
      <c r="AH6" s="379"/>
      <c r="AI6" s="380"/>
      <c r="AJ6" s="381"/>
      <c r="AK6" s="382"/>
      <c r="AL6" s="378"/>
      <c r="AM6" s="383"/>
      <c r="AN6" s="384"/>
      <c r="AO6" s="385"/>
      <c r="AP6" s="386"/>
      <c r="AQ6" s="383" t="n">
        <v>150</v>
      </c>
      <c r="AR6" s="387"/>
      <c r="AS6" s="388" t="n">
        <v>150</v>
      </c>
      <c r="AT6" s="389" t="n">
        <v>150</v>
      </c>
    </row>
    <row r="7" customFormat="false" ht="17.25" hidden="false" customHeight="true" outlineLevel="0" collapsed="false">
      <c r="A7" s="390" t="s">
        <v>258</v>
      </c>
      <c r="B7" s="391"/>
      <c r="C7" s="392"/>
      <c r="D7" s="391"/>
      <c r="E7" s="374"/>
      <c r="F7" s="374"/>
      <c r="G7" s="393"/>
      <c r="H7" s="394"/>
      <c r="I7" s="375"/>
      <c r="J7" s="374"/>
      <c r="K7" s="395"/>
      <c r="L7" s="396"/>
      <c r="M7" s="374"/>
      <c r="N7" s="397"/>
      <c r="O7" s="398"/>
      <c r="P7" s="374"/>
      <c r="Q7" s="399"/>
      <c r="R7" s="374"/>
      <c r="S7" s="400"/>
      <c r="T7" s="374"/>
      <c r="U7" s="375"/>
      <c r="V7" s="374"/>
      <c r="W7" s="401"/>
      <c r="X7" s="374"/>
      <c r="Y7" s="374"/>
      <c r="Z7" s="374"/>
      <c r="AA7" s="374"/>
      <c r="AB7" s="374"/>
      <c r="AC7" s="402"/>
      <c r="AD7" s="374"/>
      <c r="AE7" s="377"/>
      <c r="AF7" s="374"/>
      <c r="AG7" s="403"/>
      <c r="AH7" s="379"/>
      <c r="AI7" s="380"/>
      <c r="AJ7" s="381"/>
      <c r="AK7" s="382"/>
      <c r="AL7" s="378"/>
      <c r="AM7" s="383"/>
      <c r="AN7" s="384"/>
      <c r="AO7" s="385"/>
      <c r="AP7" s="386"/>
      <c r="AQ7" s="383"/>
      <c r="AR7" s="387"/>
      <c r="AS7" s="388"/>
      <c r="AT7" s="389"/>
    </row>
    <row r="8" customFormat="false" ht="17.25" hidden="false" customHeight="true" outlineLevel="0" collapsed="false">
      <c r="A8" s="372" t="s">
        <v>259</v>
      </c>
      <c r="B8" s="373"/>
      <c r="C8" s="373"/>
      <c r="D8" s="373"/>
      <c r="E8" s="374"/>
      <c r="F8" s="374"/>
      <c r="G8" s="373"/>
      <c r="H8" s="373"/>
      <c r="I8" s="375"/>
      <c r="J8" s="374"/>
      <c r="K8" s="373"/>
      <c r="L8" s="376"/>
      <c r="M8" s="374"/>
      <c r="N8" s="373"/>
      <c r="O8" s="373"/>
      <c r="P8" s="374"/>
      <c r="Q8" s="373"/>
      <c r="R8" s="374"/>
      <c r="S8" s="373" t="n">
        <v>200</v>
      </c>
      <c r="T8" s="374"/>
      <c r="U8" s="375"/>
      <c r="V8" s="374"/>
      <c r="W8" s="373" t="n">
        <v>900</v>
      </c>
      <c r="X8" s="374"/>
      <c r="Y8" s="374"/>
      <c r="Z8" s="374"/>
      <c r="AA8" s="374"/>
      <c r="AB8" s="374"/>
      <c r="AC8" s="373"/>
      <c r="AD8" s="374"/>
      <c r="AE8" s="377" t="n">
        <v>300</v>
      </c>
      <c r="AF8" s="374"/>
      <c r="AG8" s="378"/>
      <c r="AH8" s="379"/>
      <c r="AI8" s="380"/>
      <c r="AJ8" s="381"/>
      <c r="AK8" s="382"/>
      <c r="AL8" s="378"/>
      <c r="AM8" s="383"/>
      <c r="AN8" s="384"/>
      <c r="AO8" s="385"/>
      <c r="AP8" s="386"/>
      <c r="AQ8" s="378"/>
      <c r="AR8" s="387"/>
      <c r="AS8" s="388"/>
      <c r="AT8" s="389"/>
    </row>
    <row r="9" customFormat="false" ht="17.25" hidden="false" customHeight="true" outlineLevel="0" collapsed="false">
      <c r="A9" s="372" t="s">
        <v>55</v>
      </c>
      <c r="B9" s="373" t="n">
        <v>730</v>
      </c>
      <c r="C9" s="373" t="n">
        <v>730</v>
      </c>
      <c r="D9" s="373" t="n">
        <v>650</v>
      </c>
      <c r="E9" s="374" t="n">
        <v>650</v>
      </c>
      <c r="F9" s="374" t="n">
        <v>650</v>
      </c>
      <c r="G9" s="373" t="n">
        <v>780</v>
      </c>
      <c r="H9" s="373" t="n">
        <v>750</v>
      </c>
      <c r="I9" s="375" t="n">
        <f aca="false">G9</f>
        <v>780</v>
      </c>
      <c r="J9" s="374"/>
      <c r="K9" s="373" t="n">
        <v>850</v>
      </c>
      <c r="L9" s="376" t="n">
        <v>840</v>
      </c>
      <c r="M9" s="374"/>
      <c r="N9" s="373" t="n">
        <v>880</v>
      </c>
      <c r="O9" s="373" t="n">
        <v>820</v>
      </c>
      <c r="P9" s="374"/>
      <c r="Q9" s="373" t="n">
        <v>770</v>
      </c>
      <c r="R9" s="374"/>
      <c r="S9" s="373" t="n">
        <v>930</v>
      </c>
      <c r="T9" s="374"/>
      <c r="U9" s="375" t="n">
        <v>680</v>
      </c>
      <c r="V9" s="374"/>
      <c r="W9" s="373" t="n">
        <v>1000</v>
      </c>
      <c r="X9" s="374"/>
      <c r="Y9" s="374" t="n">
        <v>750</v>
      </c>
      <c r="Z9" s="374"/>
      <c r="AA9" s="374"/>
      <c r="AB9" s="374"/>
      <c r="AC9" s="373" t="n">
        <v>650</v>
      </c>
      <c r="AD9" s="374"/>
      <c r="AE9" s="377" t="n">
        <v>820</v>
      </c>
      <c r="AF9" s="374"/>
      <c r="AG9" s="378" t="n">
        <v>605</v>
      </c>
      <c r="AH9" s="379"/>
      <c r="AI9" s="380" t="n">
        <v>680</v>
      </c>
      <c r="AJ9" s="381" t="n">
        <v>700</v>
      </c>
      <c r="AK9" s="382" t="n">
        <v>700</v>
      </c>
      <c r="AL9" s="378"/>
      <c r="AM9" s="383" t="n">
        <v>800</v>
      </c>
      <c r="AN9" s="384" t="n">
        <v>800</v>
      </c>
      <c r="AO9" s="385" t="n">
        <v>700</v>
      </c>
      <c r="AP9" s="386" t="n">
        <v>700</v>
      </c>
      <c r="AQ9" s="378" t="n">
        <v>650</v>
      </c>
      <c r="AR9" s="387" t="n">
        <v>800</v>
      </c>
      <c r="AS9" s="388" t="n">
        <v>650</v>
      </c>
      <c r="AT9" s="389" t="n">
        <v>650</v>
      </c>
    </row>
    <row r="10" customFormat="false" ht="17.25" hidden="false" customHeight="true" outlineLevel="0" collapsed="false">
      <c r="A10" s="405" t="s">
        <v>56</v>
      </c>
      <c r="B10" s="406" t="n">
        <v>16</v>
      </c>
      <c r="C10" s="407" t="n">
        <v>16</v>
      </c>
      <c r="D10" s="406" t="n">
        <v>16</v>
      </c>
      <c r="E10" s="379" t="n">
        <v>16</v>
      </c>
      <c r="F10" s="379" t="n">
        <v>16</v>
      </c>
      <c r="G10" s="408" t="n">
        <v>16</v>
      </c>
      <c r="H10" s="394" t="n">
        <v>16</v>
      </c>
      <c r="I10" s="409" t="n">
        <f aca="false">18</f>
        <v>18</v>
      </c>
      <c r="J10" s="379"/>
      <c r="K10" s="410" t="n">
        <v>16</v>
      </c>
      <c r="L10" s="411" t="n">
        <v>16</v>
      </c>
      <c r="M10" s="379"/>
      <c r="N10" s="412" t="n">
        <v>16</v>
      </c>
      <c r="O10" s="413" t="n">
        <v>16</v>
      </c>
      <c r="P10" s="379"/>
      <c r="Q10" s="414" t="n">
        <v>17</v>
      </c>
      <c r="R10" s="379"/>
      <c r="S10" s="415" t="n">
        <v>16</v>
      </c>
      <c r="T10" s="379"/>
      <c r="U10" s="409" t="n">
        <f aca="false">18</f>
        <v>18</v>
      </c>
      <c r="V10" s="379"/>
      <c r="W10" s="416" t="n">
        <v>16</v>
      </c>
      <c r="X10" s="379"/>
      <c r="Y10" s="379" t="n">
        <v>16</v>
      </c>
      <c r="Z10" s="379"/>
      <c r="AA10" s="379"/>
      <c r="AB10" s="379"/>
      <c r="AC10" s="417" t="n">
        <v>16</v>
      </c>
      <c r="AD10" s="379"/>
      <c r="AE10" s="418" t="n">
        <v>18</v>
      </c>
      <c r="AF10" s="379"/>
      <c r="AG10" s="403" t="n">
        <v>16</v>
      </c>
      <c r="AH10" s="379"/>
      <c r="AI10" s="380" t="n">
        <v>16</v>
      </c>
      <c r="AJ10" s="381" t="n">
        <v>16</v>
      </c>
      <c r="AK10" s="382" t="n">
        <v>16</v>
      </c>
      <c r="AL10" s="378"/>
      <c r="AM10" s="383" t="n">
        <v>16</v>
      </c>
      <c r="AN10" s="384" t="n">
        <v>16</v>
      </c>
      <c r="AO10" s="385" t="n">
        <v>15</v>
      </c>
      <c r="AP10" s="386" t="n">
        <v>15</v>
      </c>
      <c r="AQ10" s="383" t="n">
        <v>16</v>
      </c>
      <c r="AR10" s="387" t="n">
        <v>16</v>
      </c>
      <c r="AS10" s="388" t="n">
        <v>16</v>
      </c>
      <c r="AT10" s="389" t="n">
        <v>16</v>
      </c>
    </row>
    <row r="11" customFormat="false" ht="17.25" hidden="false" customHeight="true" outlineLevel="0" collapsed="false">
      <c r="A11" s="372" t="s">
        <v>260</v>
      </c>
      <c r="B11" s="373" t="n">
        <v>200</v>
      </c>
      <c r="C11" s="373" t="n">
        <f aca="false">200</f>
        <v>200</v>
      </c>
      <c r="D11" s="373" t="n">
        <f aca="false">200</f>
        <v>200</v>
      </c>
      <c r="E11" s="374" t="n">
        <v>200</v>
      </c>
      <c r="F11" s="374" t="n">
        <v>200</v>
      </c>
      <c r="G11" s="373" t="n">
        <v>200</v>
      </c>
      <c r="H11" s="373" t="n">
        <f aca="false">200</f>
        <v>200</v>
      </c>
      <c r="I11" s="375" t="n">
        <f aca="false">200</f>
        <v>200</v>
      </c>
      <c r="J11" s="374"/>
      <c r="K11" s="373" t="n">
        <f aca="false">200</f>
        <v>200</v>
      </c>
      <c r="L11" s="376" t="n">
        <f aca="false">200</f>
        <v>200</v>
      </c>
      <c r="M11" s="374"/>
      <c r="N11" s="373"/>
      <c r="O11" s="373" t="n">
        <f aca="false">200</f>
        <v>200</v>
      </c>
      <c r="P11" s="374"/>
      <c r="Q11" s="373" t="n">
        <v>200</v>
      </c>
      <c r="R11" s="374"/>
      <c r="S11" s="373"/>
      <c r="T11" s="374"/>
      <c r="U11" s="375" t="n">
        <f aca="false">200</f>
        <v>200</v>
      </c>
      <c r="V11" s="374"/>
      <c r="W11" s="373"/>
      <c r="X11" s="374"/>
      <c r="Y11" s="374" t="n">
        <v>400</v>
      </c>
      <c r="Z11" s="374"/>
      <c r="AA11" s="374"/>
      <c r="AB11" s="374"/>
      <c r="AC11" s="373"/>
      <c r="AD11" s="374"/>
      <c r="AE11" s="377" t="n">
        <v>200</v>
      </c>
      <c r="AF11" s="374"/>
      <c r="AG11" s="378"/>
      <c r="AH11" s="379"/>
      <c r="AI11" s="380"/>
      <c r="AJ11" s="381"/>
      <c r="AK11" s="382"/>
      <c r="AL11" s="378"/>
      <c r="AM11" s="383" t="n">
        <v>220</v>
      </c>
      <c r="AN11" s="384" t="n">
        <v>200</v>
      </c>
      <c r="AO11" s="385"/>
      <c r="AP11" s="386"/>
      <c r="AQ11" s="378"/>
      <c r="AR11" s="387"/>
      <c r="AS11" s="388"/>
      <c r="AT11" s="389"/>
    </row>
    <row r="12" s="422" customFormat="true" ht="17.25" hidden="false" customHeight="true" outlineLevel="0" collapsed="false">
      <c r="A12" s="419" t="s">
        <v>104</v>
      </c>
      <c r="B12" s="406"/>
      <c r="C12" s="407"/>
      <c r="D12" s="406"/>
      <c r="E12" s="420"/>
      <c r="F12" s="420"/>
      <c r="G12" s="408"/>
      <c r="H12" s="394"/>
      <c r="I12" s="409"/>
      <c r="J12" s="420"/>
      <c r="K12" s="410"/>
      <c r="L12" s="411"/>
      <c r="M12" s="420"/>
      <c r="N12" s="412" t="n">
        <v>200</v>
      </c>
      <c r="O12" s="413"/>
      <c r="P12" s="420"/>
      <c r="Q12" s="414"/>
      <c r="R12" s="420"/>
      <c r="S12" s="415" t="n">
        <v>200</v>
      </c>
      <c r="T12" s="420"/>
      <c r="U12" s="409"/>
      <c r="V12" s="420"/>
      <c r="W12" s="416" t="n">
        <v>200</v>
      </c>
      <c r="X12" s="420"/>
      <c r="Y12" s="420"/>
      <c r="Z12" s="420"/>
      <c r="AA12" s="420"/>
      <c r="AB12" s="420"/>
      <c r="AC12" s="417" t="n">
        <v>200</v>
      </c>
      <c r="AD12" s="420"/>
      <c r="AE12" s="421"/>
      <c r="AF12" s="420"/>
      <c r="AG12" s="403" t="n">
        <v>220</v>
      </c>
      <c r="AH12" s="420"/>
      <c r="AI12" s="380" t="n">
        <v>200</v>
      </c>
      <c r="AJ12" s="381" t="n">
        <v>200</v>
      </c>
      <c r="AK12" s="382" t="n">
        <v>200</v>
      </c>
      <c r="AL12" s="378"/>
      <c r="AM12" s="383"/>
      <c r="AN12" s="384"/>
      <c r="AO12" s="385" t="n">
        <v>200</v>
      </c>
      <c r="AP12" s="386" t="n">
        <v>200</v>
      </c>
      <c r="AQ12" s="383" t="n">
        <v>200</v>
      </c>
      <c r="AR12" s="387" t="n">
        <v>300</v>
      </c>
      <c r="AS12" s="388" t="n">
        <v>200</v>
      </c>
      <c r="AT12" s="389" t="n">
        <v>200</v>
      </c>
    </row>
    <row r="13" s="426" customFormat="true" ht="8.25" hidden="false" customHeight="true" outlineLevel="0" collapsed="false">
      <c r="A13" s="423"/>
      <c r="B13" s="424"/>
      <c r="C13" s="424"/>
      <c r="D13" s="424"/>
      <c r="E13" s="424"/>
      <c r="F13" s="424"/>
      <c r="G13" s="424"/>
      <c r="H13" s="424"/>
      <c r="I13" s="425"/>
      <c r="J13" s="424"/>
      <c r="K13" s="424"/>
      <c r="L13" s="424"/>
      <c r="M13" s="424"/>
      <c r="N13" s="424"/>
      <c r="O13" s="424"/>
      <c r="P13" s="424"/>
      <c r="Q13" s="424"/>
      <c r="R13" s="424"/>
      <c r="S13" s="425"/>
      <c r="T13" s="424"/>
      <c r="U13" s="425"/>
      <c r="V13" s="424"/>
      <c r="W13" s="424"/>
      <c r="X13" s="424"/>
      <c r="Y13" s="424"/>
      <c r="Z13" s="424"/>
      <c r="AA13" s="424"/>
      <c r="AB13" s="424"/>
      <c r="AC13" s="424"/>
      <c r="AD13" s="424"/>
      <c r="AE13" s="425"/>
      <c r="AF13" s="424"/>
      <c r="AG13" s="378"/>
      <c r="AH13" s="424"/>
      <c r="AI13" s="380"/>
      <c r="AJ13" s="381"/>
      <c r="AK13" s="382"/>
      <c r="AL13" s="378"/>
      <c r="AM13" s="383"/>
      <c r="AN13" s="384"/>
      <c r="AO13" s="385"/>
      <c r="AP13" s="386"/>
      <c r="AQ13" s="378"/>
      <c r="AR13" s="387"/>
      <c r="AS13" s="388"/>
      <c r="AT13" s="389"/>
    </row>
    <row r="14" customFormat="false" ht="14.25" hidden="false" customHeight="true" outlineLevel="0" collapsed="false">
      <c r="A14" s="427" t="s">
        <v>261</v>
      </c>
      <c r="B14" s="428"/>
      <c r="C14" s="428"/>
      <c r="D14" s="428"/>
      <c r="E14" s="379"/>
      <c r="F14" s="379"/>
      <c r="G14" s="428"/>
      <c r="H14" s="428"/>
      <c r="I14" s="429"/>
      <c r="J14" s="379"/>
      <c r="K14" s="428"/>
      <c r="L14" s="430"/>
      <c r="M14" s="379"/>
      <c r="N14" s="428"/>
      <c r="O14" s="428"/>
      <c r="P14" s="379"/>
      <c r="Q14" s="428"/>
      <c r="R14" s="379"/>
      <c r="S14" s="428"/>
      <c r="T14" s="379"/>
      <c r="U14" s="429"/>
      <c r="V14" s="379"/>
      <c r="W14" s="428"/>
      <c r="X14" s="379"/>
      <c r="Y14" s="379"/>
      <c r="Z14" s="379"/>
      <c r="AA14" s="379"/>
      <c r="AB14" s="379"/>
      <c r="AC14" s="428"/>
      <c r="AD14" s="379"/>
      <c r="AE14" s="418"/>
      <c r="AF14" s="379"/>
      <c r="AG14" s="378"/>
      <c r="AH14" s="379"/>
      <c r="AI14" s="380"/>
      <c r="AJ14" s="381"/>
      <c r="AK14" s="382"/>
      <c r="AL14" s="378"/>
      <c r="AM14" s="383"/>
      <c r="AN14" s="384"/>
      <c r="AO14" s="385"/>
      <c r="AP14" s="386"/>
      <c r="AQ14" s="378"/>
      <c r="AR14" s="387"/>
      <c r="AS14" s="388"/>
      <c r="AT14" s="389"/>
    </row>
    <row r="15" customFormat="false" ht="14.25" hidden="false" customHeight="true" outlineLevel="0" collapsed="false">
      <c r="A15" s="405" t="s">
        <v>262</v>
      </c>
      <c r="B15" s="406"/>
      <c r="C15" s="407"/>
      <c r="D15" s="406"/>
      <c r="E15" s="379"/>
      <c r="F15" s="379"/>
      <c r="G15" s="408"/>
      <c r="H15" s="394" t="n">
        <v>200</v>
      </c>
      <c r="I15" s="409"/>
      <c r="J15" s="379"/>
      <c r="K15" s="410"/>
      <c r="L15" s="411"/>
      <c r="M15" s="379"/>
      <c r="N15" s="412"/>
      <c r="O15" s="413"/>
      <c r="P15" s="379"/>
      <c r="Q15" s="414"/>
      <c r="R15" s="379"/>
      <c r="S15" s="415"/>
      <c r="T15" s="379"/>
      <c r="U15" s="409"/>
      <c r="V15" s="379"/>
      <c r="W15" s="416"/>
      <c r="X15" s="379"/>
      <c r="Y15" s="379"/>
      <c r="Z15" s="379"/>
      <c r="AA15" s="379"/>
      <c r="AB15" s="379"/>
      <c r="AC15" s="417"/>
      <c r="AD15" s="379"/>
      <c r="AE15" s="418"/>
      <c r="AF15" s="379"/>
      <c r="AG15" s="403"/>
      <c r="AH15" s="379"/>
      <c r="AI15" s="380"/>
      <c r="AJ15" s="381"/>
      <c r="AK15" s="382"/>
      <c r="AL15" s="378"/>
      <c r="AM15" s="383"/>
      <c r="AN15" s="384"/>
      <c r="AO15" s="385"/>
      <c r="AP15" s="386"/>
      <c r="AQ15" s="383"/>
      <c r="AR15" s="387" t="n">
        <v>160</v>
      </c>
      <c r="AS15" s="388"/>
      <c r="AT15" s="389"/>
      <c r="AW15" s="431" t="s">
        <v>263</v>
      </c>
      <c r="AX15" s="431"/>
      <c r="AY15" s="431"/>
      <c r="AZ15" s="431"/>
      <c r="BA15" s="431"/>
    </row>
    <row r="16" customFormat="false" ht="14.25" hidden="false" customHeight="true" outlineLevel="0" collapsed="false">
      <c r="A16" s="432" t="s">
        <v>264</v>
      </c>
      <c r="B16" s="433"/>
      <c r="C16" s="433"/>
      <c r="D16" s="433" t="n">
        <v>107</v>
      </c>
      <c r="E16" s="374"/>
      <c r="F16" s="374"/>
      <c r="G16" s="433"/>
      <c r="H16" s="433"/>
      <c r="I16" s="375"/>
      <c r="J16" s="374"/>
      <c r="K16" s="433"/>
      <c r="L16" s="434" t="n">
        <v>162</v>
      </c>
      <c r="M16" s="374"/>
      <c r="N16" s="433"/>
      <c r="O16" s="433"/>
      <c r="P16" s="374"/>
      <c r="Q16" s="433"/>
      <c r="R16" s="374"/>
      <c r="S16" s="433"/>
      <c r="T16" s="374"/>
      <c r="U16" s="375"/>
      <c r="V16" s="374"/>
      <c r="W16" s="433"/>
      <c r="X16" s="374"/>
      <c r="Y16" s="374"/>
      <c r="Z16" s="374"/>
      <c r="AA16" s="374"/>
      <c r="AB16" s="374"/>
      <c r="AC16" s="433"/>
      <c r="AD16" s="374"/>
      <c r="AE16" s="377"/>
      <c r="AF16" s="374"/>
      <c r="AG16" s="378"/>
      <c r="AH16" s="379"/>
      <c r="AI16" s="380"/>
      <c r="AJ16" s="381"/>
      <c r="AK16" s="382"/>
      <c r="AL16" s="378"/>
      <c r="AM16" s="383"/>
      <c r="AN16" s="384"/>
      <c r="AO16" s="385"/>
      <c r="AP16" s="386"/>
      <c r="AQ16" s="378"/>
      <c r="AR16" s="387" t="n">
        <v>120</v>
      </c>
      <c r="AS16" s="388"/>
      <c r="AT16" s="389"/>
      <c r="AX16" s="426"/>
      <c r="AY16" s="426"/>
      <c r="AZ16" s="426"/>
      <c r="BA16" s="426"/>
    </row>
    <row r="17" customFormat="false" ht="14.25" hidden="false" customHeight="true" outlineLevel="0" collapsed="false">
      <c r="A17" s="405" t="s">
        <v>265</v>
      </c>
      <c r="B17" s="406"/>
      <c r="C17" s="407"/>
      <c r="D17" s="406" t="n">
        <v>92</v>
      </c>
      <c r="E17" s="379"/>
      <c r="F17" s="379"/>
      <c r="G17" s="408"/>
      <c r="H17" s="394"/>
      <c r="I17" s="409"/>
      <c r="J17" s="379"/>
      <c r="K17" s="410"/>
      <c r="L17" s="411"/>
      <c r="M17" s="379"/>
      <c r="N17" s="412"/>
      <c r="O17" s="413"/>
      <c r="P17" s="379"/>
      <c r="Q17" s="414"/>
      <c r="R17" s="379"/>
      <c r="S17" s="415"/>
      <c r="T17" s="379"/>
      <c r="U17" s="409"/>
      <c r="V17" s="379"/>
      <c r="W17" s="416"/>
      <c r="X17" s="379"/>
      <c r="Y17" s="379"/>
      <c r="Z17" s="379"/>
      <c r="AA17" s="379"/>
      <c r="AB17" s="379"/>
      <c r="AC17" s="417"/>
      <c r="AD17" s="379"/>
      <c r="AE17" s="418" t="n">
        <v>180</v>
      </c>
      <c r="AF17" s="379"/>
      <c r="AG17" s="403"/>
      <c r="AH17" s="379"/>
      <c r="AI17" s="380"/>
      <c r="AJ17" s="381"/>
      <c r="AK17" s="382"/>
      <c r="AL17" s="378"/>
      <c r="AM17" s="383"/>
      <c r="AN17" s="384"/>
      <c r="AO17" s="385"/>
      <c r="AP17" s="386"/>
      <c r="AQ17" s="383"/>
      <c r="AR17" s="387"/>
      <c r="AS17" s="388"/>
      <c r="AT17" s="389"/>
      <c r="AV17" s="435" t="s">
        <v>64</v>
      </c>
      <c r="AW17" s="436" t="n">
        <v>140</v>
      </c>
      <c r="AX17" s="406" t="s">
        <v>266</v>
      </c>
      <c r="AY17" s="406"/>
      <c r="AZ17" s="406"/>
      <c r="BA17" s="406"/>
    </row>
    <row r="18" customFormat="false" ht="14.25" hidden="false" customHeight="true" outlineLevel="0" collapsed="false">
      <c r="A18" s="432" t="s">
        <v>267</v>
      </c>
      <c r="B18" s="433"/>
      <c r="C18" s="433"/>
      <c r="D18" s="433"/>
      <c r="E18" s="374"/>
      <c r="F18" s="374"/>
      <c r="G18" s="433"/>
      <c r="H18" s="433"/>
      <c r="I18" s="375"/>
      <c r="J18" s="374"/>
      <c r="K18" s="433"/>
      <c r="L18" s="434"/>
      <c r="M18" s="374"/>
      <c r="N18" s="433"/>
      <c r="O18" s="433"/>
      <c r="P18" s="374"/>
      <c r="Q18" s="433"/>
      <c r="R18" s="374"/>
      <c r="S18" s="433"/>
      <c r="T18" s="374"/>
      <c r="U18" s="375"/>
      <c r="V18" s="374"/>
      <c r="W18" s="433"/>
      <c r="X18" s="374"/>
      <c r="Y18" s="374"/>
      <c r="Z18" s="374"/>
      <c r="AA18" s="374"/>
      <c r="AB18" s="374"/>
      <c r="AC18" s="433" t="n">
        <v>212</v>
      </c>
      <c r="AD18" s="374"/>
      <c r="AE18" s="377"/>
      <c r="AF18" s="374"/>
      <c r="AG18" s="378"/>
      <c r="AH18" s="379"/>
      <c r="AI18" s="380"/>
      <c r="AJ18" s="381"/>
      <c r="AK18" s="382"/>
      <c r="AL18" s="378"/>
      <c r="AM18" s="383"/>
      <c r="AN18" s="384"/>
      <c r="AO18" s="385"/>
      <c r="AP18" s="386"/>
      <c r="AQ18" s="378"/>
      <c r="AR18" s="387"/>
      <c r="AS18" s="388"/>
      <c r="AT18" s="389"/>
      <c r="AV18" s="437" t="s">
        <v>216</v>
      </c>
      <c r="AW18" s="438" t="n">
        <v>130</v>
      </c>
      <c r="AX18" s="406"/>
      <c r="AY18" s="406"/>
      <c r="AZ18" s="406"/>
      <c r="BA18" s="406"/>
    </row>
    <row r="19" customFormat="false" ht="14.25" hidden="false" customHeight="true" outlineLevel="0" collapsed="false">
      <c r="A19" s="405" t="s">
        <v>268</v>
      </c>
      <c r="B19" s="406"/>
      <c r="C19" s="407"/>
      <c r="D19" s="406"/>
      <c r="E19" s="379"/>
      <c r="F19" s="379"/>
      <c r="G19" s="408"/>
      <c r="H19" s="394"/>
      <c r="I19" s="409"/>
      <c r="J19" s="379"/>
      <c r="K19" s="410"/>
      <c r="L19" s="411"/>
      <c r="M19" s="379"/>
      <c r="N19" s="412"/>
      <c r="O19" s="413"/>
      <c r="P19" s="379"/>
      <c r="Q19" s="414" t="n">
        <v>125</v>
      </c>
      <c r="R19" s="379"/>
      <c r="S19" s="415" t="n">
        <v>119</v>
      </c>
      <c r="T19" s="379"/>
      <c r="U19" s="409"/>
      <c r="V19" s="379"/>
      <c r="W19" s="416"/>
      <c r="X19" s="379"/>
      <c r="Y19" s="379"/>
      <c r="Z19" s="379"/>
      <c r="AA19" s="379"/>
      <c r="AB19" s="379"/>
      <c r="AC19" s="417"/>
      <c r="AD19" s="379"/>
      <c r="AE19" s="418"/>
      <c r="AF19" s="379"/>
      <c r="AG19" s="403"/>
      <c r="AH19" s="379"/>
      <c r="AI19" s="380"/>
      <c r="AJ19" s="381"/>
      <c r="AK19" s="382"/>
      <c r="AL19" s="378"/>
      <c r="AM19" s="383"/>
      <c r="AN19" s="384"/>
      <c r="AO19" s="385"/>
      <c r="AP19" s="386"/>
      <c r="AQ19" s="383"/>
      <c r="AR19" s="387"/>
      <c r="AS19" s="388"/>
      <c r="AT19" s="389"/>
      <c r="AV19" s="435" t="s">
        <v>269</v>
      </c>
      <c r="AW19" s="436" t="n">
        <v>106</v>
      </c>
      <c r="AX19" s="406"/>
      <c r="AY19" s="406"/>
      <c r="AZ19" s="406"/>
      <c r="BA19" s="406"/>
    </row>
    <row r="20" customFormat="false" ht="14.25" hidden="false" customHeight="true" outlineLevel="0" collapsed="false">
      <c r="A20" s="432" t="s">
        <v>270</v>
      </c>
      <c r="B20" s="433"/>
      <c r="C20" s="433"/>
      <c r="D20" s="433"/>
      <c r="E20" s="374"/>
      <c r="F20" s="374"/>
      <c r="G20" s="433"/>
      <c r="H20" s="433"/>
      <c r="I20" s="375"/>
      <c r="J20" s="374"/>
      <c r="K20" s="433"/>
      <c r="L20" s="434"/>
      <c r="M20" s="374"/>
      <c r="N20" s="433"/>
      <c r="O20" s="433"/>
      <c r="P20" s="374"/>
      <c r="Q20" s="433"/>
      <c r="R20" s="374"/>
      <c r="S20" s="433"/>
      <c r="T20" s="374"/>
      <c r="U20" s="375" t="n">
        <f aca="false">AW30*U46/1000</f>
        <v>12.572</v>
      </c>
      <c r="V20" s="374"/>
      <c r="W20" s="433"/>
      <c r="X20" s="374"/>
      <c r="Y20" s="374"/>
      <c r="Z20" s="374"/>
      <c r="AA20" s="374"/>
      <c r="AB20" s="374"/>
      <c r="AC20" s="433"/>
      <c r="AD20" s="374"/>
      <c r="AE20" s="377"/>
      <c r="AF20" s="374"/>
      <c r="AG20" s="378"/>
      <c r="AH20" s="379"/>
      <c r="AI20" s="380"/>
      <c r="AJ20" s="381"/>
      <c r="AK20" s="382"/>
      <c r="AL20" s="378"/>
      <c r="AM20" s="383"/>
      <c r="AN20" s="384"/>
      <c r="AO20" s="385"/>
      <c r="AP20" s="386"/>
      <c r="AQ20" s="378"/>
      <c r="AR20" s="387"/>
      <c r="AS20" s="388"/>
      <c r="AT20" s="389"/>
      <c r="AV20" s="437" t="s">
        <v>231</v>
      </c>
      <c r="AW20" s="438" t="n">
        <v>165</v>
      </c>
      <c r="AX20" s="406"/>
      <c r="AY20" s="406"/>
      <c r="AZ20" s="406"/>
      <c r="BA20" s="406"/>
    </row>
    <row r="21" customFormat="false" ht="14.25" hidden="false" customHeight="true" outlineLevel="0" collapsed="false">
      <c r="A21" s="432" t="s">
        <v>271</v>
      </c>
      <c r="B21" s="433"/>
      <c r="C21" s="433"/>
      <c r="D21" s="433"/>
      <c r="E21" s="379"/>
      <c r="F21" s="379"/>
      <c r="G21" s="433"/>
      <c r="H21" s="433"/>
      <c r="I21" s="375"/>
      <c r="J21" s="379"/>
      <c r="K21" s="433"/>
      <c r="L21" s="434"/>
      <c r="M21" s="379"/>
      <c r="N21" s="433"/>
      <c r="O21" s="433"/>
      <c r="P21" s="379"/>
      <c r="Q21" s="433"/>
      <c r="R21" s="379"/>
      <c r="S21" s="433"/>
      <c r="T21" s="379"/>
      <c r="U21" s="375"/>
      <c r="V21" s="379"/>
      <c r="W21" s="433"/>
      <c r="X21" s="379"/>
      <c r="Y21" s="379"/>
      <c r="Z21" s="379"/>
      <c r="AA21" s="379"/>
      <c r="AB21" s="379"/>
      <c r="AC21" s="433"/>
      <c r="AD21" s="379"/>
      <c r="AE21" s="418"/>
      <c r="AF21" s="379"/>
      <c r="AG21" s="378"/>
      <c r="AH21" s="379"/>
      <c r="AI21" s="380"/>
      <c r="AJ21" s="381" t="n">
        <v>34</v>
      </c>
      <c r="AK21" s="382"/>
      <c r="AL21" s="378"/>
      <c r="AM21" s="383"/>
      <c r="AN21" s="384"/>
      <c r="AO21" s="385"/>
      <c r="AP21" s="386"/>
      <c r="AQ21" s="378"/>
      <c r="AR21" s="387"/>
      <c r="AS21" s="388"/>
      <c r="AT21" s="389"/>
      <c r="AV21" s="437"/>
      <c r="AW21" s="438"/>
      <c r="AX21" s="406"/>
      <c r="AY21" s="406"/>
      <c r="AZ21" s="406"/>
      <c r="BA21" s="406"/>
    </row>
    <row r="22" customFormat="false" ht="14.25" hidden="false" customHeight="true" outlineLevel="0" collapsed="false">
      <c r="A22" s="405" t="s">
        <v>272</v>
      </c>
      <c r="B22" s="406"/>
      <c r="C22" s="407"/>
      <c r="D22" s="406"/>
      <c r="E22" s="379"/>
      <c r="F22" s="379"/>
      <c r="G22" s="408"/>
      <c r="H22" s="394"/>
      <c r="I22" s="409"/>
      <c r="J22" s="379"/>
      <c r="K22" s="410"/>
      <c r="L22" s="411"/>
      <c r="M22" s="379"/>
      <c r="N22" s="412"/>
      <c r="O22" s="413"/>
      <c r="P22" s="379"/>
      <c r="Q22" s="414"/>
      <c r="R22" s="379"/>
      <c r="S22" s="415"/>
      <c r="T22" s="379"/>
      <c r="U22" s="409" t="n">
        <f aca="false">AW46*U46/1000</f>
        <v>25</v>
      </c>
      <c r="V22" s="379"/>
      <c r="W22" s="416"/>
      <c r="X22" s="379"/>
      <c r="Y22" s="379" t="n">
        <v>40</v>
      </c>
      <c r="Z22" s="379"/>
      <c r="AA22" s="379"/>
      <c r="AB22" s="379"/>
      <c r="AC22" s="417" t="n">
        <v>38</v>
      </c>
      <c r="AD22" s="379"/>
      <c r="AE22" s="418"/>
      <c r="AF22" s="379"/>
      <c r="AG22" s="403" t="n">
        <v>78</v>
      </c>
      <c r="AH22" s="379"/>
      <c r="AI22" s="380" t="n">
        <v>60</v>
      </c>
      <c r="AJ22" s="381" t="n">
        <v>60</v>
      </c>
      <c r="AK22" s="382"/>
      <c r="AL22" s="378"/>
      <c r="AM22" s="383" t="n">
        <v>87</v>
      </c>
      <c r="AN22" s="384" t="n">
        <v>87</v>
      </c>
      <c r="AO22" s="385"/>
      <c r="AP22" s="386"/>
      <c r="AQ22" s="383" t="n">
        <v>30</v>
      </c>
      <c r="AR22" s="387"/>
      <c r="AS22" s="388" t="n">
        <v>30</v>
      </c>
      <c r="AT22" s="389" t="n">
        <v>30</v>
      </c>
      <c r="AV22" s="437" t="s">
        <v>273</v>
      </c>
      <c r="AW22" s="438" t="n">
        <v>240</v>
      </c>
      <c r="AX22" s="406"/>
      <c r="AY22" s="406"/>
      <c r="AZ22" s="406"/>
      <c r="BA22" s="406"/>
    </row>
    <row r="23" customFormat="false" ht="14.25" hidden="false" customHeight="true" outlineLevel="0" collapsed="false">
      <c r="A23" s="432" t="s">
        <v>274</v>
      </c>
      <c r="B23" s="433"/>
      <c r="C23" s="433"/>
      <c r="D23" s="433"/>
      <c r="E23" s="374"/>
      <c r="F23" s="374"/>
      <c r="G23" s="433"/>
      <c r="H23" s="433"/>
      <c r="I23" s="375" t="n">
        <v>316</v>
      </c>
      <c r="J23" s="374"/>
      <c r="K23" s="433"/>
      <c r="L23" s="434"/>
      <c r="M23" s="374"/>
      <c r="N23" s="433"/>
      <c r="O23" s="433"/>
      <c r="P23" s="374"/>
      <c r="Q23" s="433"/>
      <c r="R23" s="374"/>
      <c r="S23" s="433"/>
      <c r="T23" s="374"/>
      <c r="U23" s="375"/>
      <c r="V23" s="374"/>
      <c r="W23" s="433"/>
      <c r="X23" s="374"/>
      <c r="Y23" s="374"/>
      <c r="Z23" s="374"/>
      <c r="AA23" s="374"/>
      <c r="AB23" s="374"/>
      <c r="AC23" s="433"/>
      <c r="AD23" s="374"/>
      <c r="AE23" s="377"/>
      <c r="AF23" s="374"/>
      <c r="AG23" s="378"/>
      <c r="AH23" s="379"/>
      <c r="AI23" s="380"/>
      <c r="AJ23" s="381"/>
      <c r="AK23" s="382"/>
      <c r="AL23" s="378"/>
      <c r="AM23" s="383" t="n">
        <v>3</v>
      </c>
      <c r="AN23" s="384"/>
      <c r="AO23" s="385"/>
      <c r="AP23" s="386"/>
      <c r="AQ23" s="378"/>
      <c r="AR23" s="387"/>
      <c r="AS23" s="388"/>
      <c r="AT23" s="389"/>
      <c r="AV23" s="435" t="s">
        <v>68</v>
      </c>
      <c r="AW23" s="436" t="n">
        <v>97</v>
      </c>
      <c r="AX23" s="406"/>
      <c r="AY23" s="406"/>
      <c r="AZ23" s="406"/>
      <c r="BA23" s="406"/>
    </row>
    <row r="24" customFormat="false" ht="14.25" hidden="false" customHeight="true" outlineLevel="0" collapsed="false">
      <c r="A24" s="432" t="s">
        <v>77</v>
      </c>
      <c r="B24" s="433"/>
      <c r="C24" s="433"/>
      <c r="D24" s="433"/>
      <c r="E24" s="374"/>
      <c r="F24" s="374"/>
      <c r="G24" s="433"/>
      <c r="H24" s="433"/>
      <c r="I24" s="375"/>
      <c r="J24" s="374"/>
      <c r="K24" s="433"/>
      <c r="L24" s="434"/>
      <c r="M24" s="374"/>
      <c r="N24" s="433"/>
      <c r="O24" s="433"/>
      <c r="P24" s="374"/>
      <c r="Q24" s="433"/>
      <c r="R24" s="374"/>
      <c r="S24" s="433"/>
      <c r="T24" s="374"/>
      <c r="U24" s="375"/>
      <c r="V24" s="374"/>
      <c r="W24" s="433"/>
      <c r="X24" s="374"/>
      <c r="Y24" s="374"/>
      <c r="Z24" s="374"/>
      <c r="AA24" s="374"/>
      <c r="AB24" s="374"/>
      <c r="AC24" s="433"/>
      <c r="AD24" s="374"/>
      <c r="AE24" s="377"/>
      <c r="AF24" s="374"/>
      <c r="AG24" s="378"/>
      <c r="AH24" s="379"/>
      <c r="AI24" s="380"/>
      <c r="AJ24" s="381"/>
      <c r="AK24" s="382"/>
      <c r="AL24" s="378"/>
      <c r="AM24" s="383"/>
      <c r="AN24" s="384" t="n">
        <v>3</v>
      </c>
      <c r="AO24" s="385"/>
      <c r="AP24" s="386"/>
      <c r="AQ24" s="378"/>
      <c r="AR24" s="387"/>
      <c r="AS24" s="388"/>
      <c r="AT24" s="389"/>
      <c r="AV24" s="435"/>
      <c r="AW24" s="436"/>
      <c r="AX24" s="406"/>
      <c r="AY24" s="406"/>
      <c r="AZ24" s="406"/>
      <c r="BA24" s="406"/>
    </row>
    <row r="25" customFormat="false" ht="14.25" hidden="false" customHeight="true" outlineLevel="0" collapsed="false">
      <c r="A25" s="432" t="s">
        <v>275</v>
      </c>
      <c r="B25" s="433"/>
      <c r="C25" s="433"/>
      <c r="D25" s="433"/>
      <c r="E25" s="374"/>
      <c r="F25" s="374"/>
      <c r="G25" s="433"/>
      <c r="H25" s="433"/>
      <c r="I25" s="375"/>
      <c r="J25" s="374"/>
      <c r="K25" s="433"/>
      <c r="L25" s="434"/>
      <c r="M25" s="374"/>
      <c r="N25" s="433"/>
      <c r="O25" s="433"/>
      <c r="P25" s="374"/>
      <c r="Q25" s="433"/>
      <c r="R25" s="374"/>
      <c r="S25" s="433"/>
      <c r="T25" s="374"/>
      <c r="U25" s="375"/>
      <c r="V25" s="374"/>
      <c r="W25" s="433"/>
      <c r="X25" s="374"/>
      <c r="Y25" s="374"/>
      <c r="Z25" s="374"/>
      <c r="AA25" s="374"/>
      <c r="AB25" s="374"/>
      <c r="AC25" s="433"/>
      <c r="AD25" s="374"/>
      <c r="AE25" s="377"/>
      <c r="AF25" s="374"/>
      <c r="AG25" s="378"/>
      <c r="AH25" s="379"/>
      <c r="AI25" s="380"/>
      <c r="AJ25" s="381"/>
      <c r="AK25" s="382"/>
      <c r="AL25" s="378"/>
      <c r="AM25" s="383" t="n">
        <v>3</v>
      </c>
      <c r="AN25" s="384" t="n">
        <v>3</v>
      </c>
      <c r="AO25" s="385"/>
      <c r="AP25" s="386"/>
      <c r="AQ25" s="378"/>
      <c r="AR25" s="387"/>
      <c r="AS25" s="388"/>
      <c r="AT25" s="389"/>
      <c r="AV25" s="435"/>
      <c r="AW25" s="436"/>
      <c r="AX25" s="406"/>
      <c r="AY25" s="406"/>
      <c r="AZ25" s="406"/>
      <c r="BA25" s="406"/>
    </row>
    <row r="26" customFormat="false" ht="14.25" hidden="false" customHeight="true" outlineLevel="0" collapsed="false">
      <c r="A26" s="405" t="s">
        <v>276</v>
      </c>
      <c r="B26" s="406"/>
      <c r="C26" s="407"/>
      <c r="D26" s="406"/>
      <c r="E26" s="379"/>
      <c r="F26" s="379"/>
      <c r="G26" s="408"/>
      <c r="H26" s="394"/>
      <c r="I26" s="409"/>
      <c r="J26" s="379"/>
      <c r="K26" s="410"/>
      <c r="L26" s="411"/>
      <c r="M26" s="379"/>
      <c r="N26" s="412"/>
      <c r="O26" s="413"/>
      <c r="P26" s="379"/>
      <c r="Q26" s="414"/>
      <c r="R26" s="379"/>
      <c r="S26" s="415"/>
      <c r="T26" s="379"/>
      <c r="U26" s="409"/>
      <c r="V26" s="379"/>
      <c r="W26" s="416" t="n">
        <v>127</v>
      </c>
      <c r="X26" s="379"/>
      <c r="Y26" s="379"/>
      <c r="Z26" s="379"/>
      <c r="AA26" s="379"/>
      <c r="AB26" s="379"/>
      <c r="AC26" s="417"/>
      <c r="AD26" s="379"/>
      <c r="AE26" s="418"/>
      <c r="AF26" s="379"/>
      <c r="AG26" s="403"/>
      <c r="AH26" s="379"/>
      <c r="AI26" s="380"/>
      <c r="AJ26" s="381"/>
      <c r="AK26" s="382"/>
      <c r="AL26" s="378"/>
      <c r="AM26" s="383"/>
      <c r="AN26" s="384"/>
      <c r="AO26" s="385"/>
      <c r="AP26" s="386"/>
      <c r="AQ26" s="383"/>
      <c r="AR26" s="387"/>
      <c r="AS26" s="388"/>
      <c r="AT26" s="389"/>
      <c r="AV26" s="437" t="s">
        <v>224</v>
      </c>
      <c r="AW26" s="438" t="n">
        <v>129</v>
      </c>
      <c r="AX26" s="406"/>
      <c r="AY26" s="406"/>
      <c r="AZ26" s="406"/>
      <c r="BA26" s="406"/>
    </row>
    <row r="27" customFormat="false" ht="14.25" hidden="false" customHeight="true" outlineLevel="0" collapsed="false">
      <c r="A27" s="390" t="s">
        <v>74</v>
      </c>
      <c r="B27" s="391"/>
      <c r="C27" s="392"/>
      <c r="D27" s="391"/>
      <c r="E27" s="379"/>
      <c r="F27" s="379"/>
      <c r="G27" s="393"/>
      <c r="H27" s="439"/>
      <c r="I27" s="375"/>
      <c r="J27" s="379"/>
      <c r="K27" s="395"/>
      <c r="L27" s="396"/>
      <c r="M27" s="379"/>
      <c r="N27" s="397"/>
      <c r="O27" s="398"/>
      <c r="P27" s="379"/>
      <c r="Q27" s="399"/>
      <c r="R27" s="379"/>
      <c r="S27" s="400"/>
      <c r="T27" s="379"/>
      <c r="U27" s="375"/>
      <c r="V27" s="379"/>
      <c r="W27" s="401"/>
      <c r="X27" s="379"/>
      <c r="Y27" s="379" t="n">
        <v>130</v>
      </c>
      <c r="Z27" s="379"/>
      <c r="AA27" s="379"/>
      <c r="AB27" s="379"/>
      <c r="AC27" s="402"/>
      <c r="AD27" s="379"/>
      <c r="AE27" s="418"/>
      <c r="AF27" s="379"/>
      <c r="AG27" s="403"/>
      <c r="AH27" s="379"/>
      <c r="AI27" s="380"/>
      <c r="AJ27" s="381"/>
      <c r="AK27" s="382"/>
      <c r="AL27" s="378"/>
      <c r="AM27" s="383" t="n">
        <v>4</v>
      </c>
      <c r="AN27" s="384"/>
      <c r="AO27" s="385"/>
      <c r="AP27" s="386"/>
      <c r="AQ27" s="383"/>
      <c r="AR27" s="387"/>
      <c r="AS27" s="388"/>
      <c r="AT27" s="389"/>
      <c r="AV27" s="437"/>
      <c r="AW27" s="438"/>
      <c r="AX27" s="406"/>
      <c r="AY27" s="406"/>
      <c r="AZ27" s="406"/>
      <c r="BA27" s="406"/>
    </row>
    <row r="28" customFormat="false" ht="14.25" hidden="false" customHeight="true" outlineLevel="0" collapsed="false">
      <c r="A28" s="390" t="s">
        <v>277</v>
      </c>
      <c r="B28" s="391"/>
      <c r="C28" s="392"/>
      <c r="D28" s="391"/>
      <c r="E28" s="379"/>
      <c r="F28" s="379"/>
      <c r="G28" s="393"/>
      <c r="H28" s="439"/>
      <c r="I28" s="375"/>
      <c r="J28" s="379"/>
      <c r="K28" s="395"/>
      <c r="L28" s="396"/>
      <c r="M28" s="379"/>
      <c r="N28" s="397"/>
      <c r="O28" s="398"/>
      <c r="P28" s="379"/>
      <c r="Q28" s="399"/>
      <c r="R28" s="379"/>
      <c r="S28" s="400"/>
      <c r="T28" s="379"/>
      <c r="U28" s="375"/>
      <c r="V28" s="379"/>
      <c r="W28" s="401"/>
      <c r="X28" s="379"/>
      <c r="Y28" s="379"/>
      <c r="Z28" s="379"/>
      <c r="AA28" s="379"/>
      <c r="AB28" s="379"/>
      <c r="AC28" s="402"/>
      <c r="AD28" s="379"/>
      <c r="AE28" s="418"/>
      <c r="AF28" s="379"/>
      <c r="AG28" s="403"/>
      <c r="AH28" s="379"/>
      <c r="AI28" s="380"/>
      <c r="AJ28" s="381"/>
      <c r="AK28" s="382"/>
      <c r="AL28" s="378"/>
      <c r="AM28" s="383"/>
      <c r="AN28" s="384"/>
      <c r="AO28" s="385"/>
      <c r="AP28" s="386"/>
      <c r="AQ28" s="383"/>
      <c r="AR28" s="387" t="n">
        <v>250</v>
      </c>
      <c r="AS28" s="388"/>
      <c r="AT28" s="389"/>
      <c r="AV28" s="437"/>
      <c r="AW28" s="438"/>
      <c r="AX28" s="406"/>
      <c r="AY28" s="406"/>
      <c r="AZ28" s="406"/>
      <c r="BA28" s="406"/>
    </row>
    <row r="29" customFormat="false" ht="14.25" hidden="false" customHeight="true" outlineLevel="0" collapsed="false">
      <c r="A29" s="432" t="s">
        <v>278</v>
      </c>
      <c r="B29" s="433"/>
      <c r="C29" s="433"/>
      <c r="D29" s="433"/>
      <c r="E29" s="374"/>
      <c r="F29" s="374"/>
      <c r="G29" s="433"/>
      <c r="H29" s="433"/>
      <c r="I29" s="375"/>
      <c r="J29" s="374"/>
      <c r="K29" s="433"/>
      <c r="L29" s="434"/>
      <c r="M29" s="374"/>
      <c r="N29" s="433"/>
      <c r="O29" s="433"/>
      <c r="P29" s="374"/>
      <c r="Q29" s="433"/>
      <c r="R29" s="374"/>
      <c r="S29" s="433"/>
      <c r="T29" s="374"/>
      <c r="U29" s="375"/>
      <c r="V29" s="374"/>
      <c r="W29" s="433"/>
      <c r="X29" s="374"/>
      <c r="Y29" s="374"/>
      <c r="Z29" s="374"/>
      <c r="AA29" s="374"/>
      <c r="AB29" s="374"/>
      <c r="AC29" s="433"/>
      <c r="AD29" s="374"/>
      <c r="AE29" s="377"/>
      <c r="AF29" s="374"/>
      <c r="AG29" s="378" t="n">
        <v>104</v>
      </c>
      <c r="AH29" s="379"/>
      <c r="AI29" s="380" t="n">
        <v>60</v>
      </c>
      <c r="AJ29" s="381" t="n">
        <v>60</v>
      </c>
      <c r="AK29" s="382" t="n">
        <v>85</v>
      </c>
      <c r="AL29" s="378"/>
      <c r="AM29" s="383"/>
      <c r="AN29" s="384"/>
      <c r="AO29" s="385" t="n">
        <v>40</v>
      </c>
      <c r="AP29" s="386" t="n">
        <v>40</v>
      </c>
      <c r="AQ29" s="378" t="n">
        <v>20</v>
      </c>
      <c r="AR29" s="387"/>
      <c r="AS29" s="388" t="n">
        <v>20</v>
      </c>
      <c r="AT29" s="389" t="n">
        <v>20</v>
      </c>
      <c r="AV29" s="435" t="s">
        <v>279</v>
      </c>
      <c r="AW29" s="436" t="n">
        <v>81</v>
      </c>
      <c r="AX29" s="406"/>
      <c r="AY29" s="406"/>
      <c r="AZ29" s="406"/>
      <c r="BA29" s="406"/>
    </row>
    <row r="30" customFormat="false" ht="14.25" hidden="false" customHeight="true" outlineLevel="0" collapsed="false">
      <c r="A30" s="405" t="s">
        <v>280</v>
      </c>
      <c r="B30" s="406"/>
      <c r="C30" s="407"/>
      <c r="D30" s="406"/>
      <c r="E30" s="379"/>
      <c r="F30" s="379"/>
      <c r="G30" s="408"/>
      <c r="H30" s="394"/>
      <c r="I30" s="409"/>
      <c r="J30" s="379"/>
      <c r="K30" s="410"/>
      <c r="L30" s="411"/>
      <c r="M30" s="379"/>
      <c r="N30" s="412"/>
      <c r="O30" s="413"/>
      <c r="P30" s="379"/>
      <c r="Q30" s="414"/>
      <c r="R30" s="379"/>
      <c r="S30" s="415"/>
      <c r="T30" s="379"/>
      <c r="U30" s="409"/>
      <c r="V30" s="379"/>
      <c r="W30" s="416"/>
      <c r="X30" s="379"/>
      <c r="Y30" s="379"/>
      <c r="Z30" s="379"/>
      <c r="AA30" s="379"/>
      <c r="AB30" s="379"/>
      <c r="AC30" s="417"/>
      <c r="AD30" s="379"/>
      <c r="AE30" s="418"/>
      <c r="AF30" s="379"/>
      <c r="AG30" s="403" t="n">
        <v>31</v>
      </c>
      <c r="AH30" s="379"/>
      <c r="AI30" s="380"/>
      <c r="AJ30" s="381"/>
      <c r="AK30" s="382"/>
      <c r="AL30" s="378"/>
      <c r="AM30" s="383"/>
      <c r="AN30" s="384"/>
      <c r="AO30" s="385"/>
      <c r="AP30" s="386"/>
      <c r="AQ30" s="383"/>
      <c r="AR30" s="387"/>
      <c r="AS30" s="388"/>
      <c r="AT30" s="389"/>
      <c r="AV30" s="437" t="s">
        <v>281</v>
      </c>
      <c r="AW30" s="438" t="n">
        <v>14</v>
      </c>
      <c r="AX30" s="406"/>
      <c r="AY30" s="406"/>
      <c r="AZ30" s="406"/>
      <c r="BA30" s="406"/>
    </row>
    <row r="31" customFormat="false" ht="14.25" hidden="false" customHeight="true" outlineLevel="0" collapsed="false">
      <c r="A31" s="432" t="s">
        <v>282</v>
      </c>
      <c r="B31" s="433"/>
      <c r="C31" s="433"/>
      <c r="D31" s="433"/>
      <c r="E31" s="374"/>
      <c r="F31" s="374"/>
      <c r="G31" s="433"/>
      <c r="H31" s="433"/>
      <c r="I31" s="375"/>
      <c r="J31" s="374"/>
      <c r="K31" s="433"/>
      <c r="L31" s="434"/>
      <c r="M31" s="374"/>
      <c r="N31" s="433"/>
      <c r="O31" s="433"/>
      <c r="P31" s="374"/>
      <c r="Q31" s="433"/>
      <c r="R31" s="374"/>
      <c r="S31" s="433"/>
      <c r="T31" s="374"/>
      <c r="U31" s="375"/>
      <c r="V31" s="374"/>
      <c r="W31" s="433"/>
      <c r="X31" s="374"/>
      <c r="Y31" s="374"/>
      <c r="Z31" s="374"/>
      <c r="AA31" s="374"/>
      <c r="AB31" s="374"/>
      <c r="AC31" s="433"/>
      <c r="AD31" s="374"/>
      <c r="AE31" s="377"/>
      <c r="AF31" s="374"/>
      <c r="AG31" s="378" t="n">
        <v>125</v>
      </c>
      <c r="AH31" s="379"/>
      <c r="AI31" s="380"/>
      <c r="AJ31" s="381"/>
      <c r="AK31" s="382"/>
      <c r="AL31" s="378"/>
      <c r="AM31" s="383"/>
      <c r="AN31" s="384"/>
      <c r="AO31" s="385"/>
      <c r="AP31" s="386"/>
      <c r="AQ31" s="378"/>
      <c r="AR31" s="387"/>
      <c r="AS31" s="388"/>
      <c r="AT31" s="389"/>
      <c r="AV31" s="435" t="s">
        <v>283</v>
      </c>
      <c r="AW31" s="436" t="n">
        <v>90</v>
      </c>
      <c r="AX31" s="406"/>
      <c r="AY31" s="406"/>
      <c r="AZ31" s="406"/>
      <c r="BA31" s="406"/>
    </row>
    <row r="32" customFormat="false" ht="14.25" hidden="false" customHeight="true" outlineLevel="0" collapsed="false">
      <c r="A32" s="432" t="s">
        <v>234</v>
      </c>
      <c r="B32" s="433"/>
      <c r="C32" s="433"/>
      <c r="D32" s="433"/>
      <c r="E32" s="379"/>
      <c r="F32" s="379"/>
      <c r="G32" s="433"/>
      <c r="H32" s="433"/>
      <c r="I32" s="375"/>
      <c r="J32" s="379"/>
      <c r="K32" s="433"/>
      <c r="L32" s="434"/>
      <c r="M32" s="379"/>
      <c r="N32" s="433"/>
      <c r="O32" s="433"/>
      <c r="P32" s="379"/>
      <c r="Q32" s="433"/>
      <c r="R32" s="379"/>
      <c r="S32" s="433"/>
      <c r="T32" s="379"/>
      <c r="U32" s="375"/>
      <c r="V32" s="379"/>
      <c r="W32" s="433"/>
      <c r="X32" s="379"/>
      <c r="Y32" s="379"/>
      <c r="Z32" s="379"/>
      <c r="AA32" s="379"/>
      <c r="AB32" s="379"/>
      <c r="AC32" s="433"/>
      <c r="AD32" s="379"/>
      <c r="AE32" s="418"/>
      <c r="AF32" s="379"/>
      <c r="AG32" s="378"/>
      <c r="AH32" s="379"/>
      <c r="AI32" s="380"/>
      <c r="AJ32" s="381"/>
      <c r="AK32" s="382" t="n">
        <v>80</v>
      </c>
      <c r="AL32" s="378"/>
      <c r="AM32" s="383"/>
      <c r="AN32" s="384"/>
      <c r="AO32" s="385"/>
      <c r="AP32" s="386"/>
      <c r="AQ32" s="378"/>
      <c r="AR32" s="387"/>
      <c r="AS32" s="388"/>
      <c r="AT32" s="389"/>
      <c r="AV32" s="435"/>
      <c r="AW32" s="436"/>
      <c r="AX32" s="406"/>
      <c r="AY32" s="406"/>
      <c r="AZ32" s="406"/>
      <c r="BA32" s="406"/>
    </row>
    <row r="33" customFormat="false" ht="14.25" hidden="false" customHeight="true" outlineLevel="0" collapsed="false">
      <c r="A33" s="432" t="s">
        <v>284</v>
      </c>
      <c r="B33" s="433"/>
      <c r="C33" s="433"/>
      <c r="D33" s="433"/>
      <c r="E33" s="379"/>
      <c r="F33" s="379"/>
      <c r="G33" s="433"/>
      <c r="H33" s="433"/>
      <c r="I33" s="375"/>
      <c r="J33" s="379"/>
      <c r="K33" s="433"/>
      <c r="L33" s="434"/>
      <c r="M33" s="379"/>
      <c r="N33" s="433"/>
      <c r="O33" s="433"/>
      <c r="P33" s="379"/>
      <c r="Q33" s="433"/>
      <c r="R33" s="379"/>
      <c r="S33" s="433"/>
      <c r="T33" s="379"/>
      <c r="U33" s="375"/>
      <c r="V33" s="379"/>
      <c r="W33" s="433"/>
      <c r="X33" s="379"/>
      <c r="Y33" s="379"/>
      <c r="Z33" s="379"/>
      <c r="AA33" s="379"/>
      <c r="AB33" s="379"/>
      <c r="AC33" s="433"/>
      <c r="AD33" s="379"/>
      <c r="AE33" s="418"/>
      <c r="AF33" s="379"/>
      <c r="AG33" s="378"/>
      <c r="AH33" s="379"/>
      <c r="AI33" s="380"/>
      <c r="AJ33" s="381" t="n">
        <v>134</v>
      </c>
      <c r="AK33" s="382"/>
      <c r="AL33" s="378"/>
      <c r="AM33" s="383"/>
      <c r="AN33" s="384"/>
      <c r="AO33" s="385"/>
      <c r="AP33" s="386"/>
      <c r="AQ33" s="378"/>
      <c r="AR33" s="387"/>
      <c r="AS33" s="388"/>
      <c r="AT33" s="389"/>
      <c r="AV33" s="435"/>
      <c r="AW33" s="436"/>
      <c r="AX33" s="406"/>
      <c r="AY33" s="406"/>
      <c r="AZ33" s="406"/>
      <c r="BA33" s="406"/>
    </row>
    <row r="34" customFormat="false" ht="14.25" hidden="false" customHeight="true" outlineLevel="0" collapsed="false">
      <c r="A34" s="432" t="s">
        <v>235</v>
      </c>
      <c r="B34" s="433"/>
      <c r="C34" s="433"/>
      <c r="D34" s="433"/>
      <c r="E34" s="379"/>
      <c r="F34" s="379"/>
      <c r="G34" s="433"/>
      <c r="H34" s="433"/>
      <c r="I34" s="375"/>
      <c r="J34" s="379"/>
      <c r="K34" s="433"/>
      <c r="L34" s="434"/>
      <c r="M34" s="379"/>
      <c r="N34" s="433"/>
      <c r="O34" s="433"/>
      <c r="P34" s="379"/>
      <c r="Q34" s="433"/>
      <c r="R34" s="379"/>
      <c r="S34" s="433"/>
      <c r="T34" s="379"/>
      <c r="U34" s="375"/>
      <c r="V34" s="379"/>
      <c r="W34" s="433"/>
      <c r="X34" s="379"/>
      <c r="Y34" s="379"/>
      <c r="Z34" s="379"/>
      <c r="AA34" s="379"/>
      <c r="AB34" s="379"/>
      <c r="AC34" s="433"/>
      <c r="AD34" s="379"/>
      <c r="AE34" s="418"/>
      <c r="AF34" s="379"/>
      <c r="AG34" s="378"/>
      <c r="AH34" s="379"/>
      <c r="AI34" s="380"/>
      <c r="AJ34" s="381"/>
      <c r="AK34" s="382" t="n">
        <v>152</v>
      </c>
      <c r="AL34" s="378"/>
      <c r="AM34" s="383"/>
      <c r="AN34" s="384"/>
      <c r="AO34" s="385"/>
      <c r="AP34" s="386"/>
      <c r="AQ34" s="378"/>
      <c r="AR34" s="387"/>
      <c r="AS34" s="388"/>
      <c r="AT34" s="389"/>
      <c r="AV34" s="435"/>
      <c r="AW34" s="436"/>
      <c r="AX34" s="406"/>
      <c r="AY34" s="406"/>
      <c r="AZ34" s="406"/>
      <c r="BA34" s="406"/>
    </row>
    <row r="35" customFormat="false" ht="13.5" hidden="false" customHeight="true" outlineLevel="0" collapsed="false">
      <c r="A35" s="432" t="s">
        <v>127</v>
      </c>
      <c r="B35" s="433"/>
      <c r="C35" s="433"/>
      <c r="D35" s="433"/>
      <c r="E35" s="379"/>
      <c r="F35" s="379"/>
      <c r="G35" s="433"/>
      <c r="H35" s="433"/>
      <c r="I35" s="375"/>
      <c r="J35" s="379"/>
      <c r="K35" s="433"/>
      <c r="L35" s="434"/>
      <c r="M35" s="379"/>
      <c r="N35" s="433"/>
      <c r="O35" s="433"/>
      <c r="P35" s="379"/>
      <c r="Q35" s="433"/>
      <c r="R35" s="379"/>
      <c r="S35" s="433"/>
      <c r="T35" s="379"/>
      <c r="U35" s="375"/>
      <c r="V35" s="379"/>
      <c r="W35" s="433"/>
      <c r="X35" s="379"/>
      <c r="Y35" s="379"/>
      <c r="Z35" s="379"/>
      <c r="AA35" s="379"/>
      <c r="AB35" s="379"/>
      <c r="AC35" s="433"/>
      <c r="AD35" s="379"/>
      <c r="AE35" s="418"/>
      <c r="AF35" s="379"/>
      <c r="AG35" s="378"/>
      <c r="AH35" s="379"/>
      <c r="AI35" s="380"/>
      <c r="AJ35" s="381"/>
      <c r="AK35" s="382" t="n">
        <v>72</v>
      </c>
      <c r="AL35" s="378"/>
      <c r="AM35" s="383"/>
      <c r="AN35" s="384"/>
      <c r="AO35" s="385"/>
      <c r="AP35" s="386"/>
      <c r="AQ35" s="378"/>
      <c r="AR35" s="387"/>
      <c r="AS35" s="388"/>
      <c r="AT35" s="389"/>
      <c r="AV35" s="435"/>
      <c r="AW35" s="436"/>
      <c r="AX35" s="406"/>
      <c r="AY35" s="406"/>
      <c r="AZ35" s="406"/>
      <c r="BA35" s="406"/>
    </row>
    <row r="36" customFormat="false" ht="13.5" hidden="false" customHeight="true" outlineLevel="0" collapsed="false">
      <c r="A36" s="432" t="s">
        <v>285</v>
      </c>
      <c r="B36" s="433"/>
      <c r="C36" s="433"/>
      <c r="D36" s="433"/>
      <c r="E36" s="379"/>
      <c r="F36" s="379"/>
      <c r="G36" s="433"/>
      <c r="H36" s="433"/>
      <c r="I36" s="375"/>
      <c r="J36" s="379"/>
      <c r="K36" s="433"/>
      <c r="L36" s="434"/>
      <c r="M36" s="379"/>
      <c r="N36" s="433"/>
      <c r="O36" s="433" t="n">
        <v>212</v>
      </c>
      <c r="P36" s="379"/>
      <c r="Q36" s="433"/>
      <c r="R36" s="379"/>
      <c r="S36" s="433"/>
      <c r="T36" s="379"/>
      <c r="U36" s="375"/>
      <c r="V36" s="379"/>
      <c r="W36" s="433"/>
      <c r="X36" s="379"/>
      <c r="Y36" s="379"/>
      <c r="Z36" s="379"/>
      <c r="AA36" s="379"/>
      <c r="AB36" s="379"/>
      <c r="AC36" s="433"/>
      <c r="AD36" s="379"/>
      <c r="AE36" s="418"/>
      <c r="AF36" s="379"/>
      <c r="AG36" s="378"/>
      <c r="AH36" s="379"/>
      <c r="AI36" s="380"/>
      <c r="AJ36" s="381"/>
      <c r="AK36" s="382"/>
      <c r="AL36" s="378"/>
      <c r="AM36" s="383"/>
      <c r="AN36" s="384"/>
      <c r="AO36" s="385" t="n">
        <v>115</v>
      </c>
      <c r="AP36" s="386"/>
      <c r="AQ36" s="378"/>
      <c r="AR36" s="387"/>
      <c r="AS36" s="388"/>
      <c r="AT36" s="389"/>
      <c r="AV36" s="435"/>
      <c r="AW36" s="436"/>
      <c r="AX36" s="406"/>
      <c r="AY36" s="406"/>
      <c r="AZ36" s="406"/>
      <c r="BA36" s="406"/>
    </row>
    <row r="37" customFormat="false" ht="14.25" hidden="false" customHeight="true" outlineLevel="0" collapsed="false">
      <c r="A37" s="432" t="s">
        <v>151</v>
      </c>
      <c r="B37" s="433"/>
      <c r="C37" s="433"/>
      <c r="D37" s="433"/>
      <c r="E37" s="379"/>
      <c r="F37" s="379"/>
      <c r="G37" s="433"/>
      <c r="H37" s="433"/>
      <c r="I37" s="375"/>
      <c r="J37" s="379"/>
      <c r="K37" s="433"/>
      <c r="L37" s="434"/>
      <c r="M37" s="379"/>
      <c r="N37" s="433"/>
      <c r="O37" s="433"/>
      <c r="P37" s="379"/>
      <c r="Q37" s="433"/>
      <c r="R37" s="379"/>
      <c r="S37" s="433"/>
      <c r="T37" s="379"/>
      <c r="U37" s="375"/>
      <c r="V37" s="379"/>
      <c r="W37" s="433"/>
      <c r="X37" s="379"/>
      <c r="Y37" s="379"/>
      <c r="Z37" s="379"/>
      <c r="AA37" s="379"/>
      <c r="AB37" s="379"/>
      <c r="AC37" s="433"/>
      <c r="AD37" s="379"/>
      <c r="AE37" s="418"/>
      <c r="AF37" s="379"/>
      <c r="AG37" s="378"/>
      <c r="AH37" s="379"/>
      <c r="AI37" s="380"/>
      <c r="AJ37" s="381"/>
      <c r="AK37" s="382"/>
      <c r="AL37" s="378"/>
      <c r="AM37" s="383"/>
      <c r="AN37" s="384"/>
      <c r="AO37" s="385"/>
      <c r="AP37" s="386" t="n">
        <v>115</v>
      </c>
      <c r="AQ37" s="378"/>
      <c r="AR37" s="387"/>
      <c r="AS37" s="388"/>
      <c r="AT37" s="389"/>
      <c r="AV37" s="435"/>
      <c r="AW37" s="436"/>
      <c r="AX37" s="406"/>
      <c r="AY37" s="406"/>
      <c r="AZ37" s="406"/>
      <c r="BA37" s="406"/>
    </row>
    <row r="38" customFormat="false" ht="14.25" hidden="false" customHeight="true" outlineLevel="0" collapsed="false">
      <c r="A38" s="432" t="s">
        <v>286</v>
      </c>
      <c r="B38" s="433"/>
      <c r="C38" s="433"/>
      <c r="D38" s="433"/>
      <c r="E38" s="379"/>
      <c r="F38" s="379"/>
      <c r="G38" s="433"/>
      <c r="H38" s="433"/>
      <c r="I38" s="375"/>
      <c r="J38" s="379"/>
      <c r="K38" s="433"/>
      <c r="L38" s="434"/>
      <c r="M38" s="379"/>
      <c r="N38" s="433"/>
      <c r="O38" s="433"/>
      <c r="P38" s="379"/>
      <c r="Q38" s="433"/>
      <c r="R38" s="379"/>
      <c r="S38" s="433"/>
      <c r="T38" s="379"/>
      <c r="U38" s="375"/>
      <c r="V38" s="379"/>
      <c r="W38" s="433"/>
      <c r="X38" s="379"/>
      <c r="Y38" s="379"/>
      <c r="Z38" s="379"/>
      <c r="AA38" s="379"/>
      <c r="AB38" s="379"/>
      <c r="AC38" s="433"/>
      <c r="AD38" s="379"/>
      <c r="AE38" s="418"/>
      <c r="AF38" s="379"/>
      <c r="AG38" s="378"/>
      <c r="AH38" s="379"/>
      <c r="AI38" s="380"/>
      <c r="AJ38" s="381"/>
      <c r="AK38" s="382"/>
      <c r="AL38" s="378"/>
      <c r="AM38" s="383"/>
      <c r="AN38" s="384"/>
      <c r="AO38" s="385" t="n">
        <v>72</v>
      </c>
      <c r="AP38" s="386"/>
      <c r="AQ38" s="378"/>
      <c r="AR38" s="387"/>
      <c r="AS38" s="388"/>
      <c r="AT38" s="389"/>
      <c r="AV38" s="435"/>
      <c r="AW38" s="436"/>
      <c r="AX38" s="406"/>
      <c r="AY38" s="406"/>
      <c r="AZ38" s="406"/>
      <c r="BA38" s="406"/>
    </row>
    <row r="39" customFormat="false" ht="14.25" hidden="false" customHeight="true" outlineLevel="0" collapsed="false">
      <c r="A39" s="432" t="s">
        <v>287</v>
      </c>
      <c r="B39" s="433"/>
      <c r="C39" s="433"/>
      <c r="D39" s="433"/>
      <c r="E39" s="379"/>
      <c r="F39" s="379"/>
      <c r="G39" s="433"/>
      <c r="H39" s="433"/>
      <c r="I39" s="375"/>
      <c r="J39" s="379"/>
      <c r="K39" s="433"/>
      <c r="L39" s="434"/>
      <c r="M39" s="379"/>
      <c r="N39" s="433"/>
      <c r="O39" s="433"/>
      <c r="P39" s="379"/>
      <c r="Q39" s="433"/>
      <c r="R39" s="379"/>
      <c r="S39" s="433"/>
      <c r="T39" s="379"/>
      <c r="U39" s="375"/>
      <c r="V39" s="379"/>
      <c r="W39" s="433"/>
      <c r="X39" s="379"/>
      <c r="Y39" s="379"/>
      <c r="Z39" s="379"/>
      <c r="AA39" s="379"/>
      <c r="AB39" s="379"/>
      <c r="AC39" s="433"/>
      <c r="AD39" s="379"/>
      <c r="AE39" s="418"/>
      <c r="AF39" s="379"/>
      <c r="AG39" s="378"/>
      <c r="AH39" s="379"/>
      <c r="AI39" s="380"/>
      <c r="AJ39" s="381"/>
      <c r="AK39" s="382"/>
      <c r="AL39" s="378"/>
      <c r="AM39" s="383"/>
      <c r="AN39" s="384"/>
      <c r="AO39" s="385" t="n">
        <v>34</v>
      </c>
      <c r="AP39" s="386"/>
      <c r="AQ39" s="378"/>
      <c r="AR39" s="387"/>
      <c r="AS39" s="388"/>
      <c r="AT39" s="389"/>
      <c r="AV39" s="435"/>
      <c r="AW39" s="436"/>
      <c r="AX39" s="406"/>
      <c r="AY39" s="406"/>
      <c r="AZ39" s="406"/>
      <c r="BA39" s="406"/>
    </row>
    <row r="40" customFormat="false" ht="14.25" hidden="false" customHeight="true" outlineLevel="0" collapsed="false">
      <c r="A40" s="432" t="s">
        <v>288</v>
      </c>
      <c r="B40" s="433"/>
      <c r="C40" s="433"/>
      <c r="D40" s="433"/>
      <c r="E40" s="379"/>
      <c r="F40" s="379"/>
      <c r="G40" s="433"/>
      <c r="H40" s="433"/>
      <c r="I40" s="375"/>
      <c r="J40" s="379"/>
      <c r="K40" s="433"/>
      <c r="L40" s="434"/>
      <c r="M40" s="379"/>
      <c r="N40" s="433"/>
      <c r="O40" s="433"/>
      <c r="P40" s="379"/>
      <c r="Q40" s="433"/>
      <c r="R40" s="379"/>
      <c r="S40" s="433"/>
      <c r="T40" s="379"/>
      <c r="U40" s="375"/>
      <c r="V40" s="379"/>
      <c r="W40" s="433"/>
      <c r="X40" s="379"/>
      <c r="Y40" s="379"/>
      <c r="Z40" s="379"/>
      <c r="AA40" s="379"/>
      <c r="AB40" s="379"/>
      <c r="AC40" s="433"/>
      <c r="AD40" s="379"/>
      <c r="AE40" s="418"/>
      <c r="AF40" s="379"/>
      <c r="AG40" s="378"/>
      <c r="AH40" s="379"/>
      <c r="AI40" s="380"/>
      <c r="AJ40" s="381"/>
      <c r="AK40" s="382"/>
      <c r="AL40" s="378"/>
      <c r="AM40" s="383"/>
      <c r="AN40" s="384"/>
      <c r="AO40" s="385"/>
      <c r="AP40" s="386" t="n">
        <v>34</v>
      </c>
      <c r="AQ40" s="378"/>
      <c r="AR40" s="387"/>
      <c r="AS40" s="388"/>
      <c r="AT40" s="389"/>
      <c r="AV40" s="435"/>
      <c r="AW40" s="436"/>
      <c r="AX40" s="406"/>
      <c r="AY40" s="406"/>
      <c r="AZ40" s="406"/>
      <c r="BA40" s="406"/>
    </row>
    <row r="41" customFormat="false" ht="14.25" hidden="false" customHeight="true" outlineLevel="0" collapsed="false">
      <c r="A41" s="432" t="s">
        <v>289</v>
      </c>
      <c r="B41" s="433"/>
      <c r="C41" s="433"/>
      <c r="D41" s="433"/>
      <c r="E41" s="379"/>
      <c r="F41" s="379"/>
      <c r="G41" s="433"/>
      <c r="H41" s="433"/>
      <c r="I41" s="375"/>
      <c r="J41" s="379"/>
      <c r="K41" s="433"/>
      <c r="L41" s="434"/>
      <c r="M41" s="379"/>
      <c r="N41" s="433"/>
      <c r="O41" s="433"/>
      <c r="P41" s="379"/>
      <c r="Q41" s="433"/>
      <c r="R41" s="379"/>
      <c r="S41" s="433"/>
      <c r="T41" s="379"/>
      <c r="U41" s="375"/>
      <c r="V41" s="379"/>
      <c r="W41" s="433"/>
      <c r="X41" s="379"/>
      <c r="Y41" s="379"/>
      <c r="Z41" s="379"/>
      <c r="AA41" s="379"/>
      <c r="AB41" s="379"/>
      <c r="AC41" s="433"/>
      <c r="AD41" s="379"/>
      <c r="AE41" s="418"/>
      <c r="AF41" s="379"/>
      <c r="AG41" s="378"/>
      <c r="AH41" s="379"/>
      <c r="AI41" s="380"/>
      <c r="AJ41" s="381"/>
      <c r="AK41" s="382"/>
      <c r="AL41" s="378"/>
      <c r="AM41" s="383"/>
      <c r="AN41" s="384"/>
      <c r="AO41" s="385"/>
      <c r="AP41" s="386" t="n">
        <v>20</v>
      </c>
      <c r="AQ41" s="378"/>
      <c r="AR41" s="387"/>
      <c r="AS41" s="388"/>
      <c r="AT41" s="389"/>
      <c r="AV41" s="435"/>
      <c r="AW41" s="436"/>
      <c r="AX41" s="406"/>
      <c r="AY41" s="406"/>
      <c r="AZ41" s="406"/>
      <c r="BA41" s="406"/>
    </row>
    <row r="42" customFormat="false" ht="14.25" hidden="false" customHeight="true" outlineLevel="0" collapsed="false">
      <c r="A42" s="432" t="s">
        <v>290</v>
      </c>
      <c r="B42" s="433"/>
      <c r="C42" s="433"/>
      <c r="D42" s="433"/>
      <c r="E42" s="379"/>
      <c r="F42" s="379"/>
      <c r="G42" s="433"/>
      <c r="H42" s="433"/>
      <c r="I42" s="375"/>
      <c r="J42" s="379"/>
      <c r="K42" s="433"/>
      <c r="L42" s="434"/>
      <c r="M42" s="379"/>
      <c r="N42" s="433"/>
      <c r="O42" s="433"/>
      <c r="P42" s="379"/>
      <c r="Q42" s="433"/>
      <c r="R42" s="379"/>
      <c r="S42" s="433"/>
      <c r="T42" s="379"/>
      <c r="U42" s="375"/>
      <c r="V42" s="379"/>
      <c r="W42" s="433"/>
      <c r="X42" s="379"/>
      <c r="Y42" s="379"/>
      <c r="Z42" s="379"/>
      <c r="AA42" s="379"/>
      <c r="AB42" s="379"/>
      <c r="AC42" s="433"/>
      <c r="AD42" s="379"/>
      <c r="AE42" s="418"/>
      <c r="AF42" s="379"/>
      <c r="AG42" s="378"/>
      <c r="AH42" s="379"/>
      <c r="AI42" s="380"/>
      <c r="AJ42" s="381"/>
      <c r="AK42" s="382"/>
      <c r="AL42" s="378"/>
      <c r="AM42" s="383"/>
      <c r="AN42" s="384"/>
      <c r="AO42" s="385"/>
      <c r="AP42" s="386"/>
      <c r="AQ42" s="378" t="n">
        <v>18</v>
      </c>
      <c r="AR42" s="387"/>
      <c r="AS42" s="388" t="n">
        <v>18</v>
      </c>
      <c r="AT42" s="389" t="n">
        <v>18</v>
      </c>
      <c r="AV42" s="435"/>
      <c r="AW42" s="436"/>
      <c r="AX42" s="406"/>
      <c r="AY42" s="406"/>
      <c r="AZ42" s="406"/>
      <c r="BA42" s="406"/>
    </row>
    <row r="43" customFormat="false" ht="14.25" hidden="false" customHeight="true" outlineLevel="0" collapsed="false">
      <c r="A43" s="432" t="s">
        <v>291</v>
      </c>
      <c r="B43" s="433"/>
      <c r="C43" s="433"/>
      <c r="D43" s="433"/>
      <c r="E43" s="379"/>
      <c r="F43" s="379"/>
      <c r="G43" s="433"/>
      <c r="H43" s="433"/>
      <c r="I43" s="375"/>
      <c r="J43" s="379"/>
      <c r="K43" s="433"/>
      <c r="L43" s="434"/>
      <c r="M43" s="379"/>
      <c r="N43" s="433"/>
      <c r="O43" s="433"/>
      <c r="P43" s="379"/>
      <c r="Q43" s="433"/>
      <c r="R43" s="379"/>
      <c r="S43" s="433"/>
      <c r="T43" s="379"/>
      <c r="U43" s="375"/>
      <c r="V43" s="379"/>
      <c r="W43" s="433"/>
      <c r="X43" s="379"/>
      <c r="Y43" s="379"/>
      <c r="Z43" s="379"/>
      <c r="AA43" s="379"/>
      <c r="AB43" s="379"/>
      <c r="AC43" s="433"/>
      <c r="AD43" s="379"/>
      <c r="AE43" s="418"/>
      <c r="AF43" s="379"/>
      <c r="AG43" s="378"/>
      <c r="AH43" s="379"/>
      <c r="AI43" s="380"/>
      <c r="AJ43" s="381"/>
      <c r="AK43" s="382"/>
      <c r="AL43" s="378"/>
      <c r="AM43" s="383"/>
      <c r="AN43" s="384"/>
      <c r="AO43" s="385"/>
      <c r="AP43" s="386"/>
      <c r="AQ43" s="378"/>
      <c r="AR43" s="387" t="n">
        <v>12</v>
      </c>
      <c r="AS43" s="388"/>
      <c r="AT43" s="389"/>
      <c r="AV43" s="435"/>
      <c r="AW43" s="436"/>
      <c r="AX43" s="406"/>
      <c r="AY43" s="406"/>
      <c r="AZ43" s="406"/>
      <c r="BA43" s="406"/>
    </row>
    <row r="44" customFormat="false" ht="14.25" hidden="false" customHeight="true" outlineLevel="0" collapsed="false">
      <c r="A44" s="432" t="s">
        <v>75</v>
      </c>
      <c r="B44" s="433"/>
      <c r="C44" s="433"/>
      <c r="D44" s="433"/>
      <c r="E44" s="379"/>
      <c r="F44" s="379"/>
      <c r="G44" s="433"/>
      <c r="H44" s="433"/>
      <c r="I44" s="375"/>
      <c r="J44" s="379"/>
      <c r="K44" s="433"/>
      <c r="L44" s="434"/>
      <c r="M44" s="379"/>
      <c r="N44" s="433"/>
      <c r="O44" s="433"/>
      <c r="P44" s="379"/>
      <c r="Q44" s="433"/>
      <c r="R44" s="379"/>
      <c r="S44" s="433"/>
      <c r="T44" s="379"/>
      <c r="U44" s="375"/>
      <c r="V44" s="379"/>
      <c r="W44" s="433"/>
      <c r="X44" s="379"/>
      <c r="Y44" s="379"/>
      <c r="Z44" s="379"/>
      <c r="AA44" s="379"/>
      <c r="AB44" s="379"/>
      <c r="AC44" s="433"/>
      <c r="AD44" s="379"/>
      <c r="AE44" s="418"/>
      <c r="AF44" s="379"/>
      <c r="AG44" s="378"/>
      <c r="AH44" s="379"/>
      <c r="AI44" s="380"/>
      <c r="AJ44" s="381"/>
      <c r="AK44" s="382"/>
      <c r="AL44" s="378"/>
      <c r="AM44" s="383"/>
      <c r="AN44" s="384" t="n">
        <v>130</v>
      </c>
      <c r="AO44" s="385"/>
      <c r="AP44" s="386"/>
      <c r="AQ44" s="378"/>
      <c r="AR44" s="387"/>
      <c r="AS44" s="388"/>
      <c r="AT44" s="389"/>
      <c r="AV44" s="435"/>
      <c r="AW44" s="436"/>
      <c r="AX44" s="406"/>
      <c r="AY44" s="406"/>
      <c r="AZ44" s="406"/>
      <c r="BA44" s="406"/>
    </row>
    <row r="45" customFormat="false" ht="14.25" hidden="false" customHeight="true" outlineLevel="0" collapsed="false">
      <c r="A45" s="405" t="s">
        <v>292</v>
      </c>
      <c r="B45" s="406"/>
      <c r="C45" s="407"/>
      <c r="D45" s="406"/>
      <c r="E45" s="379"/>
      <c r="F45" s="379"/>
      <c r="G45" s="408"/>
      <c r="H45" s="394"/>
      <c r="I45" s="409"/>
      <c r="J45" s="379"/>
      <c r="K45" s="410"/>
      <c r="L45" s="411"/>
      <c r="M45" s="379"/>
      <c r="N45" s="412"/>
      <c r="O45" s="413"/>
      <c r="P45" s="379"/>
      <c r="Q45" s="414"/>
      <c r="R45" s="379"/>
      <c r="S45" s="415"/>
      <c r="T45" s="379"/>
      <c r="U45" s="409"/>
      <c r="V45" s="379"/>
      <c r="W45" s="416"/>
      <c r="X45" s="379"/>
      <c r="Y45" s="379"/>
      <c r="Z45" s="379"/>
      <c r="AA45" s="379"/>
      <c r="AB45" s="379"/>
      <c r="AC45" s="417"/>
      <c r="AD45" s="379"/>
      <c r="AE45" s="418"/>
      <c r="AF45" s="379"/>
      <c r="AG45" s="403"/>
      <c r="AH45" s="379"/>
      <c r="AI45" s="380"/>
      <c r="AJ45" s="381"/>
      <c r="AK45" s="382"/>
      <c r="AL45" s="378"/>
      <c r="AM45" s="383"/>
      <c r="AN45" s="384"/>
      <c r="AO45" s="385"/>
      <c r="AP45" s="386"/>
      <c r="AQ45" s="378"/>
      <c r="AR45" s="387"/>
      <c r="AS45" s="388"/>
      <c r="AT45" s="389"/>
      <c r="AV45" s="437" t="s">
        <v>293</v>
      </c>
      <c r="AW45" s="438" t="n">
        <f aca="false">AW31*0.85</f>
        <v>76.5</v>
      </c>
      <c r="AX45" s="406"/>
      <c r="AY45" s="406"/>
      <c r="AZ45" s="406"/>
      <c r="BA45" s="406"/>
    </row>
    <row r="46" customFormat="false" ht="17.25" hidden="false" customHeight="true" outlineLevel="0" collapsed="false">
      <c r="A46" s="440" t="s">
        <v>294</v>
      </c>
      <c r="B46" s="441" t="n">
        <f aca="false">SUM(B2:B12)</f>
        <v>1946</v>
      </c>
      <c r="C46" s="441" t="n">
        <f aca="false">SUM(C2:C12)</f>
        <v>1946</v>
      </c>
      <c r="D46" s="441" t="n">
        <f aca="false">SUM(D2:D12)</f>
        <v>1866</v>
      </c>
      <c r="E46" s="441" t="n">
        <f aca="false">SUM(E2:E12)</f>
        <v>1866</v>
      </c>
      <c r="F46" s="441" t="n">
        <f aca="false">SUM(F2:F12)</f>
        <v>1866</v>
      </c>
      <c r="G46" s="441" t="n">
        <f aca="false">SUM(G2:G12)</f>
        <v>1996</v>
      </c>
      <c r="H46" s="441" t="n">
        <f aca="false">SUM(H2:H12)</f>
        <v>1966</v>
      </c>
      <c r="I46" s="409" t="n">
        <f aca="false">SUM(I2:I12)</f>
        <v>1998</v>
      </c>
      <c r="J46" s="441"/>
      <c r="K46" s="441" t="n">
        <f aca="false">SUM(K2:K12)</f>
        <v>2066</v>
      </c>
      <c r="L46" s="441" t="n">
        <f aca="false">SUM(L2:L12)</f>
        <v>2056</v>
      </c>
      <c r="M46" s="441"/>
      <c r="N46" s="441" t="n">
        <f aca="false">SUM(N2:N12)</f>
        <v>2096</v>
      </c>
      <c r="O46" s="441" t="n">
        <f aca="false">SUM(O2:O12)</f>
        <v>2036</v>
      </c>
      <c r="P46" s="441"/>
      <c r="Q46" s="441" t="n">
        <f aca="false">SUM(Q2:Q12)</f>
        <v>1987</v>
      </c>
      <c r="R46" s="441"/>
      <c r="S46" s="441" t="n">
        <f aca="false">SUM(S2:S12)</f>
        <v>2146</v>
      </c>
      <c r="T46" s="441"/>
      <c r="U46" s="409" t="n">
        <f aca="false">SUM(U2:U12)</f>
        <v>898</v>
      </c>
      <c r="V46" s="442"/>
      <c r="W46" s="441" t="n">
        <f aca="false">SUM(W2:W12)</f>
        <v>2216</v>
      </c>
      <c r="X46" s="442"/>
      <c r="Y46" s="441" t="n">
        <f aca="false">SUM(Y2:Y12)</f>
        <v>2166</v>
      </c>
      <c r="Z46" s="442"/>
      <c r="AA46" s="441" t="n">
        <f aca="false">SUM(AA2:AA12)</f>
        <v>0</v>
      </c>
      <c r="AB46" s="442"/>
      <c r="AC46" s="441" t="n">
        <f aca="false">SUM(AC2:AC12)</f>
        <v>1866</v>
      </c>
      <c r="AD46" s="441" t="n">
        <f aca="false">SUM(AD2:AD12)</f>
        <v>0</v>
      </c>
      <c r="AE46" s="409" t="n">
        <f aca="false">SUM(AE2:AE12)</f>
        <v>1838</v>
      </c>
      <c r="AF46" s="441"/>
      <c r="AG46" s="443" t="n">
        <f aca="false">SUM(AG2:AG12)</f>
        <v>1841</v>
      </c>
      <c r="AH46" s="442"/>
      <c r="AI46" s="441" t="n">
        <f aca="false">SUM(AI2:AI12)</f>
        <v>1896</v>
      </c>
      <c r="AJ46" s="441" t="n">
        <f aca="false">SUM(AJ2:AJ12)</f>
        <v>1916</v>
      </c>
      <c r="AK46" s="441" t="n">
        <f aca="false">SUM(AK2:AK12)</f>
        <v>1916</v>
      </c>
      <c r="AL46" s="441"/>
      <c r="AM46" s="444" t="n">
        <f aca="false">SUM(AM2:AM12)</f>
        <v>2036</v>
      </c>
      <c r="AN46" s="444" t="n">
        <f aca="false">SUM(AN2:AN12)</f>
        <v>2016</v>
      </c>
      <c r="AO46" s="444" t="n">
        <f aca="false">SUM(AO2:AO12)</f>
        <v>1915</v>
      </c>
      <c r="AP46" s="444" t="n">
        <f aca="false">SUM(AP2:AP12)</f>
        <v>1915</v>
      </c>
      <c r="AQ46" s="441" t="n">
        <f aca="false">SUM(AQ2:AQ12)</f>
        <v>1866</v>
      </c>
      <c r="AR46" s="441" t="n">
        <f aca="false">SUM(AR2:AR12)</f>
        <v>2116</v>
      </c>
      <c r="AS46" s="441" t="n">
        <f aca="false">SUM(AS2:AS12)</f>
        <v>1866</v>
      </c>
      <c r="AT46" s="441" t="n">
        <f aca="false">SUM(AT2:AT12)</f>
        <v>1866</v>
      </c>
      <c r="AV46" s="435" t="s">
        <v>295</v>
      </c>
      <c r="AW46" s="445" t="n">
        <f aca="false">25/U46*1000</f>
        <v>27.8396436525612</v>
      </c>
      <c r="AX46" s="406"/>
      <c r="AY46" s="406"/>
      <c r="AZ46" s="406"/>
      <c r="BA46" s="406"/>
    </row>
    <row r="47" customFormat="false" ht="17.25" hidden="false" customHeight="true" outlineLevel="0" collapsed="false">
      <c r="A47" s="308" t="s">
        <v>296</v>
      </c>
      <c r="B47" s="446" t="n">
        <f aca="false">B46+SUM(B14:B45)</f>
        <v>1946</v>
      </c>
      <c r="C47" s="446" t="n">
        <f aca="false">C46+SUM(C14:C45)</f>
        <v>1946</v>
      </c>
      <c r="D47" s="446" t="n">
        <f aca="false">D46+SUM(D14:D45)</f>
        <v>2065</v>
      </c>
      <c r="E47" s="446" t="n">
        <f aca="false">E46+SUM(E14:E45)</f>
        <v>1866</v>
      </c>
      <c r="F47" s="446" t="n">
        <f aca="false">F46+SUM(F14:F45)</f>
        <v>1866</v>
      </c>
      <c r="G47" s="446" t="n">
        <f aca="false">G46+SUM(G14:G45)</f>
        <v>1996</v>
      </c>
      <c r="H47" s="446" t="n">
        <f aca="false">H46+SUM(H14:H45)</f>
        <v>2166</v>
      </c>
      <c r="I47" s="447" t="n">
        <f aca="false">I46+SUM(I14:I45)</f>
        <v>2314</v>
      </c>
      <c r="J47" s="446"/>
      <c r="K47" s="446" t="n">
        <f aca="false">K46+SUM(K14:K45)</f>
        <v>2066</v>
      </c>
      <c r="L47" s="446" t="n">
        <f aca="false">L46+SUM(L14:L45)</f>
        <v>2218</v>
      </c>
      <c r="M47" s="446"/>
      <c r="N47" s="446" t="n">
        <f aca="false">N46+SUM(N14:N45)</f>
        <v>2096</v>
      </c>
      <c r="O47" s="446" t="n">
        <f aca="false">O46+SUM(O14:O45)</f>
        <v>2248</v>
      </c>
      <c r="P47" s="446"/>
      <c r="Q47" s="446" t="n">
        <f aca="false">Q46+SUM(Q14:Q45)</f>
        <v>2112</v>
      </c>
      <c r="R47" s="446"/>
      <c r="S47" s="446" t="n">
        <f aca="false">S46+SUM(S14:S45)</f>
        <v>2265</v>
      </c>
      <c r="T47" s="446"/>
      <c r="U47" s="447" t="n">
        <f aca="false">U46+SUM(U14:U45)</f>
        <v>935.572</v>
      </c>
      <c r="V47" s="446"/>
      <c r="W47" s="446" t="n">
        <f aca="false">W46+SUM(W14:W45)</f>
        <v>2343</v>
      </c>
      <c r="X47" s="446"/>
      <c r="Y47" s="446" t="n">
        <f aca="false">Y46+SUM(Y14:Y45)</f>
        <v>2336</v>
      </c>
      <c r="Z47" s="446"/>
      <c r="AA47" s="446" t="n">
        <f aca="false">AA46+SUM(AA14:AA45)</f>
        <v>0</v>
      </c>
      <c r="AB47" s="446"/>
      <c r="AC47" s="446" t="n">
        <f aca="false">AC46+SUM(AC14:AC45)</f>
        <v>2116</v>
      </c>
      <c r="AD47" s="446" t="n">
        <f aca="false">AD46+SUM(AD14:AD45)</f>
        <v>0</v>
      </c>
      <c r="AE47" s="446" t="n">
        <f aca="false">AE46+SUM(AE14:AE45)</f>
        <v>2018</v>
      </c>
      <c r="AF47" s="446" t="n">
        <f aca="false">AF46+SUM(AF14:AF45)</f>
        <v>0</v>
      </c>
      <c r="AG47" s="446" t="n">
        <f aca="false">AG46+SUM(AG14:AG45)</f>
        <v>2179</v>
      </c>
      <c r="AH47" s="448"/>
      <c r="AI47" s="446" t="n">
        <f aca="false">AI46+SUM(AI14:AI45)</f>
        <v>2016</v>
      </c>
      <c r="AJ47" s="446" t="n">
        <f aca="false">AJ46+SUM(AJ14:AJ45)</f>
        <v>2204</v>
      </c>
      <c r="AK47" s="446" t="n">
        <f aca="false">AK46+SUM(AK14:AK45)</f>
        <v>2305</v>
      </c>
      <c r="AL47" s="446"/>
      <c r="AM47" s="446" t="n">
        <f aca="false">AM46+SUM(AM14:AM45)</f>
        <v>2133</v>
      </c>
      <c r="AN47" s="446" t="n">
        <f aca="false">AN46+SUM(AN14:AN45)</f>
        <v>2239</v>
      </c>
      <c r="AO47" s="446" t="n">
        <f aca="false">AO46+SUM(AO14:AO45)</f>
        <v>2176</v>
      </c>
      <c r="AP47" s="446" t="n">
        <f aca="false">AP46+SUM(AP14:AP45)</f>
        <v>2124</v>
      </c>
      <c r="AQ47" s="446" t="n">
        <f aca="false">AQ46+SUM(AQ14:AQ45)</f>
        <v>1934</v>
      </c>
      <c r="AR47" s="446" t="n">
        <f aca="false">AR46+SUM(AR14:AR45)</f>
        <v>2658</v>
      </c>
      <c r="AS47" s="446" t="n">
        <f aca="false">AS46+SUM(AS14:AS45)</f>
        <v>1934</v>
      </c>
      <c r="AT47" s="446" t="n">
        <f aca="false">AT46+SUM(AT14:AT45)</f>
        <v>1934</v>
      </c>
      <c r="AV47" s="449" t="s">
        <v>297</v>
      </c>
      <c r="AW47" s="450" t="n">
        <v>26.06</v>
      </c>
      <c r="AX47" s="406"/>
      <c r="AY47" s="406"/>
      <c r="AZ47" s="406"/>
      <c r="BA47" s="406"/>
    </row>
    <row r="48" customFormat="false" ht="17.25" hidden="false" customHeight="true" outlineLevel="0" collapsed="false">
      <c r="AU48" s="451"/>
      <c r="AV48" s="435" t="s">
        <v>298</v>
      </c>
      <c r="AW48" s="436" t="n">
        <v>203</v>
      </c>
      <c r="AX48" s="406"/>
      <c r="AY48" s="406"/>
      <c r="AZ48" s="406"/>
      <c r="BA48" s="406"/>
    </row>
    <row r="49" customFormat="false" ht="17.25" hidden="false" customHeight="true" outlineLevel="0" collapsed="false">
      <c r="AV49" s="449"/>
    </row>
    <row r="50" customFormat="false" ht="13.5" hidden="false" customHeight="true" outlineLevel="0" collapsed="false"/>
  </sheetData>
  <mergeCells count="3">
    <mergeCell ref="AW15:BA15"/>
    <mergeCell ref="AX16:BA16"/>
    <mergeCell ref="AX17:BA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B10" colorId="64" zoomScale="60" zoomScaleNormal="60" zoomScalePageLayoutView="100" workbookViewId="0">
      <selection pane="topLeft" activeCell="AW13" activeCellId="0" sqref="AW13"/>
    </sheetView>
  </sheetViews>
  <sheetFormatPr defaultColWidth="10.109375" defaultRowHeight="17.35" customHeight="false"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67"/>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2" min="20" style="349" width="1"/>
    <col collapsed="false" customWidth="true" hidden="false" outlineLevel="0" max="23" min="23" style="349" width="11.5"/>
    <col collapsed="false" customWidth="true" hidden="false" outlineLevel="0" max="24" min="24" style="349" width="1.33"/>
    <col collapsed="false" customWidth="true" hidden="false" outlineLevel="0" max="25" min="25" style="454" width="11.5"/>
    <col collapsed="false" customWidth="true" hidden="false" outlineLevel="0" max="26" min="26" style="349" width="1.16"/>
    <col collapsed="false" customWidth="true" hidden="false" outlineLevel="0" max="27" min="27" style="455" width="2.5"/>
    <col collapsed="false" customWidth="true" hidden="false" outlineLevel="0" max="28" min="28" style="349" width="1"/>
    <col collapsed="false" customWidth="true" hidden="false" outlineLevel="0" max="29" min="29" style="349" width="11.5"/>
    <col collapsed="false" customWidth="true" hidden="false" outlineLevel="0" max="30" min="30" style="349" width="1"/>
    <col collapsed="false" customWidth="true" hidden="false" outlineLevel="0" max="32" min="31" style="349" width="2.17"/>
    <col collapsed="false" customWidth="true" hidden="false" outlineLevel="0" max="33" min="33" style="349" width="7.5"/>
    <col collapsed="false" customWidth="true" hidden="false" outlineLevel="0" max="34" min="34" style="349" width="1.33"/>
    <col collapsed="false" customWidth="true" hidden="false" outlineLevel="0" max="35" min="35" style="349" width="11.5"/>
    <col collapsed="false" customWidth="true" hidden="false" outlineLevel="0" max="36" min="36" style="349" width="10.83"/>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9.67"/>
    <col collapsed="false" customWidth="true" hidden="false" outlineLevel="0" max="46" min="46" style="349" width="11"/>
    <col collapsed="false" customWidth="true" hidden="false" outlineLevel="0" max="47" min="47" style="349" width="9.16"/>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46128</v>
      </c>
      <c r="B1" s="457" t="s">
        <v>49</v>
      </c>
      <c r="C1" s="344" t="s">
        <v>246</v>
      </c>
      <c r="D1" s="457" t="s">
        <v>247</v>
      </c>
      <c r="E1" s="345" t="s">
        <v>4</v>
      </c>
      <c r="F1" s="345" t="s">
        <v>5</v>
      </c>
      <c r="G1" s="346" t="s">
        <v>57</v>
      </c>
      <c r="H1" s="347" t="s">
        <v>248</v>
      </c>
      <c r="I1" s="346" t="s">
        <v>249</v>
      </c>
      <c r="J1" s="458"/>
      <c r="K1" s="350" t="s">
        <v>87</v>
      </c>
      <c r="L1" s="351" t="s">
        <v>9</v>
      </c>
      <c r="M1" s="458"/>
      <c r="N1" s="459" t="s">
        <v>60</v>
      </c>
      <c r="O1" s="460"/>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65"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3"/>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production!BD38</f>
        <v>0</v>
      </c>
      <c r="AE2" s="485" t="n">
        <f aca="false">production!AS41</f>
        <v>0</v>
      </c>
      <c r="AG2" s="485" t="n">
        <f aca="false">production!AV41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497" t="n">
        <f aca="false">production!AT42</f>
        <v>0</v>
      </c>
      <c r="AG3" s="489"/>
      <c r="AI3" s="483" t="n">
        <f aca="false">production!AZ42</f>
        <v>0</v>
      </c>
      <c r="AJ3" s="489"/>
      <c r="AL3" s="498"/>
      <c r="AM3" s="118"/>
      <c r="AN3" s="499"/>
      <c r="AO3" s="499"/>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489"/>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B2*$AW$2+B3*$AW$3+B4*$AW$4</f>
        <v>0</v>
      </c>
      <c r="C5" s="407" t="n">
        <f aca="false">C2*$AW$2+C3*$AW$3</f>
        <v>0</v>
      </c>
      <c r="D5" s="406" t="n">
        <f aca="false">D2*$AW$2+D3*$AW$3</f>
        <v>0</v>
      </c>
      <c r="E5" s="506" t="n">
        <f aca="false">E2*$AW$12</f>
        <v>0</v>
      </c>
      <c r="F5" s="506" t="n">
        <f aca="false">F2*$AW$12</f>
        <v>0</v>
      </c>
      <c r="G5" s="408" t="n">
        <f aca="false">G2*$AW$2+G3*$AW$3+G4*$AW$4</f>
        <v>0</v>
      </c>
      <c r="H5" s="507" t="n">
        <f aca="false">H2*$AW$2+H3*$AW$3</f>
        <v>0</v>
      </c>
      <c r="I5" s="408" t="n">
        <f aca="false">I2*$AW$2+I3*$AW$3</f>
        <v>0</v>
      </c>
      <c r="J5" s="379"/>
      <c r="K5" s="410" t="n">
        <f aca="false">K2*$AW$14+K3*$AW$15</f>
        <v>0</v>
      </c>
      <c r="L5" s="508" t="n">
        <f aca="false">L2*$AW$2+L3*$AW$3</f>
        <v>0</v>
      </c>
      <c r="M5" s="379"/>
      <c r="N5" s="412" t="n">
        <f aca="false">N2*$AW$2+N3*$AW$3+N4*$AW$9</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AG2*$AW$2</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78" t="n">
        <f aca="false">AT2*$AW$13</f>
        <v>0</v>
      </c>
      <c r="AU5" s="378"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15"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1946</v>
      </c>
      <c r="C7" s="407" t="n">
        <f aca="false">recette!C47</f>
        <v>1946</v>
      </c>
      <c r="D7" s="406" t="n">
        <f aca="false">recette!D47</f>
        <v>2065</v>
      </c>
      <c r="E7" s="506" t="n">
        <f aca="false">recette!E47</f>
        <v>1866</v>
      </c>
      <c r="F7" s="506" t="n">
        <f aca="false">recette!F47</f>
        <v>1866</v>
      </c>
      <c r="G7" s="408" t="n">
        <f aca="false">recette!G47</f>
        <v>1996</v>
      </c>
      <c r="H7" s="516" t="n">
        <f aca="false">recette!H47</f>
        <v>2166</v>
      </c>
      <c r="I7" s="408" t="n">
        <f aca="false">recette!I47</f>
        <v>2314</v>
      </c>
      <c r="J7" s="379"/>
      <c r="K7" s="410" t="n">
        <f aca="false">recette!K47</f>
        <v>2066</v>
      </c>
      <c r="L7" s="508" t="n">
        <f aca="false">recette!L47</f>
        <v>2218</v>
      </c>
      <c r="M7" s="379"/>
      <c r="N7" s="412" t="n">
        <f aca="false">recette!N47</f>
        <v>2096</v>
      </c>
      <c r="O7" s="413"/>
      <c r="P7" s="379"/>
      <c r="Q7" s="414" t="n">
        <f aca="false">recette!Q47</f>
        <v>2112</v>
      </c>
      <c r="R7" s="379"/>
      <c r="S7" s="415" t="n">
        <f aca="false">recette!S47</f>
        <v>2265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16" t="n">
        <f aca="false">recette!AR47</f>
        <v>2658</v>
      </c>
      <c r="AT7" s="519" t="n">
        <f aca="false">recette!AS47</f>
        <v>1934</v>
      </c>
      <c r="AU7" s="520" t="n">
        <f aca="false">recette!AT47</f>
        <v>1934</v>
      </c>
      <c r="AV7" s="501" t="s">
        <v>312</v>
      </c>
      <c r="AW7" s="118" t="n">
        <v>0</v>
      </c>
      <c r="AY7" s="478" t="n">
        <f aca="false">SUM(B7:AL7)</f>
        <v>45374.572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22"/>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c r="AY8" s="478" t="n">
        <f aca="false">SUM(B8:AL8)</f>
        <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n">
        <f aca="false">recette!AA2*AA$8</f>
        <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t="n">
        <f aca="false">recette!AN2*AO$8</f>
        <v>0</v>
      </c>
      <c r="AP9" s="525" t="n">
        <f aca="false">recette!AO2*AP$8</f>
        <v>0</v>
      </c>
      <c r="AQ9" s="386" t="n">
        <f aca="false">recette!AP2*AQ$8</f>
        <v>0</v>
      </c>
      <c r="AR9" s="406" t="n">
        <f aca="false">recette!AQ2*AR$8</f>
        <v>0</v>
      </c>
      <c r="AS9" s="387"/>
      <c r="AT9" s="383" t="n">
        <f aca="false">recette!AS2*AT$8</f>
        <v>0</v>
      </c>
      <c r="AU9" s="526" t="n">
        <f aca="false">recette!AT2*AU$8</f>
        <v>0</v>
      </c>
      <c r="AV9" s="501" t="s">
        <v>314</v>
      </c>
      <c r="AW9" s="513" t="n">
        <v>2300</v>
      </c>
      <c r="AY9" s="478" t="n">
        <f aca="false">SUM(B9:AL9)</f>
        <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15" t="n">
        <f aca="false">recette!AA3*AA$8</f>
        <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t="n">
        <f aca="false">recette!AN3*AO$8</f>
        <v>0</v>
      </c>
      <c r="AP10" s="525" t="n">
        <f aca="false">recette!AO3*AP$8</f>
        <v>0</v>
      </c>
      <c r="AQ10" s="386" t="n">
        <f aca="false">recette!AP3*AQ$8</f>
        <v>0</v>
      </c>
      <c r="AR10" s="378" t="n">
        <f aca="false">recette!AQ3*AR$8</f>
        <v>0</v>
      </c>
      <c r="AS10" s="378"/>
      <c r="AT10" s="378" t="n">
        <f aca="false">recette!AS3*AT8</f>
        <v>0</v>
      </c>
      <c r="AU10" s="378" t="n">
        <f aca="false">recette!AT3*AU8</f>
        <v>0</v>
      </c>
      <c r="AV10" s="527" t="s">
        <v>315</v>
      </c>
      <c r="AW10" s="349" t="n">
        <v>437</v>
      </c>
      <c r="AY10" s="478" t="n">
        <f aca="false">SUM(B10:AL10)</f>
        <v>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15" t="n">
        <f aca="false">recette!AA4*AA$8</f>
        <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c r="AT11" s="378"/>
      <c r="AU11" s="378"/>
      <c r="AV11" s="528" t="s">
        <v>316</v>
      </c>
      <c r="AW11" s="105" t="n">
        <v>152</v>
      </c>
      <c r="AY11" s="478" t="n">
        <f aca="false">SUM(B11:AL11)</f>
        <v>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15" t="n">
        <f aca="false">recette!AA5*AA$8</f>
        <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t="n">
        <f aca="false">recette!AN5*AO$8</f>
        <v>0</v>
      </c>
      <c r="AP12" s="525" t="n">
        <f aca="false">recette!AO5*AP$8</f>
        <v>0</v>
      </c>
      <c r="AQ12" s="386" t="n">
        <f aca="false">recette!AP5*AQ$8</f>
        <v>0</v>
      </c>
      <c r="AR12" s="378" t="n">
        <f aca="false">recette!AQ5*AR$8</f>
        <v>0</v>
      </c>
      <c r="AS12" s="378"/>
      <c r="AT12" s="378"/>
      <c r="AU12" s="378"/>
      <c r="AV12" s="529" t="s">
        <v>317</v>
      </c>
      <c r="AW12" s="349" t="n">
        <v>320</v>
      </c>
      <c r="AY12" s="478" t="n">
        <f aca="false">SUM(B12:AL12)</f>
        <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n">
        <f aca="false">recette!AA6*AA$8</f>
        <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t="n">
        <f aca="false">recette!AN6*AO$8</f>
        <v>0</v>
      </c>
      <c r="AP13" s="525" t="n">
        <f aca="false">recette!AO6*AP$8</f>
        <v>0</v>
      </c>
      <c r="AQ13" s="386" t="n">
        <f aca="false">recette!AP6*AQ$8</f>
        <v>0</v>
      </c>
      <c r="AR13" s="406" t="n">
        <f aca="false">recette!AQ6*AR$8</f>
        <v>0</v>
      </c>
      <c r="AS13" s="387"/>
      <c r="AT13" s="383" t="n">
        <f aca="false">recette!AS6*AT8</f>
        <v>0</v>
      </c>
      <c r="AU13" s="526" t="n">
        <f aca="false">recette!AT6*AU8</f>
        <v>0</v>
      </c>
      <c r="AV13" s="529" t="s">
        <v>27</v>
      </c>
      <c r="AW13" s="513" t="n">
        <v>312</v>
      </c>
      <c r="AY13" s="478" t="n">
        <f aca="false">SUM(B13:AL13)</f>
        <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n">
        <f aca="false">recette!AA7*AA$8</f>
        <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387"/>
      <c r="AT14" s="383"/>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15" t="n">
        <f aca="false">recette!AA8*AA$8</f>
        <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t="n">
        <f aca="false">recette!AN8*AO$8</f>
        <v>0</v>
      </c>
      <c r="AP15" s="525" t="n">
        <f aca="false">recette!AO8*AP$8</f>
        <v>0</v>
      </c>
      <c r="AQ15" s="386" t="n">
        <f aca="false">recette!AP8*AQ$8</f>
        <v>0</v>
      </c>
      <c r="AR15" s="378" t="n">
        <f aca="false">recette!AQ8*AR$8</f>
        <v>0</v>
      </c>
      <c r="AS15" s="378"/>
      <c r="AT15" s="378"/>
      <c r="AU15" s="378"/>
      <c r="AV15" s="531" t="s">
        <v>318</v>
      </c>
      <c r="AW15" s="530" t="n">
        <v>1240</v>
      </c>
      <c r="AY15" s="478" t="n">
        <f aca="false">SUM(B15:AL15)</f>
        <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n">
        <f aca="false">recette!AA9*AA$8</f>
        <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387"/>
      <c r="AT16" s="383" t="n">
        <f aca="false">recette!AS9*AT$8</f>
        <v>0</v>
      </c>
      <c r="AU16" s="526" t="n">
        <f aca="false">recette!AT9*AU$8</f>
        <v>0</v>
      </c>
      <c r="AV16" s="501"/>
      <c r="AY16" s="478" t="n">
        <f aca="false">SUM(B16:AL16)</f>
        <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15" t="n">
        <f aca="false">recette!AA10*AA$8</f>
        <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c r="AT17" s="378" t="n">
        <f aca="false">recette!AS10*AT$8</f>
        <v>0</v>
      </c>
      <c r="AU17" s="378" t="n">
        <f aca="false">recette!AT10*AU$8</f>
        <v>0</v>
      </c>
      <c r="AV17" s="501" t="s">
        <v>319</v>
      </c>
      <c r="AW17" s="349" t="n">
        <v>590</v>
      </c>
      <c r="AY17" s="478" t="n">
        <f aca="false">SUM(B17:AL17)</f>
        <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n">
        <f aca="false">recette!AA11*AA$8</f>
        <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387"/>
      <c r="AT18" s="383" t="n">
        <f aca="false">recette!AS11*AT$8</f>
        <v>0</v>
      </c>
      <c r="AU18" s="526" t="n">
        <f aca="false">recette!AT11*AU$8</f>
        <v>0</v>
      </c>
      <c r="AV18" s="501" t="s">
        <v>320</v>
      </c>
      <c r="AW18" s="349" t="n">
        <v>570</v>
      </c>
      <c r="AY18" s="478" t="n">
        <f aca="false">SUM(B18:AL18)</f>
        <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15" t="n">
        <f aca="false">recette!AA12*AA$8</f>
        <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378" t="n">
        <f aca="false">recette!AN12*AO$8</f>
        <v>0</v>
      </c>
      <c r="AP19" s="525" t="n">
        <f aca="false">recette!AO12*AP$8</f>
        <v>0</v>
      </c>
      <c r="AQ19" s="386" t="n">
        <f aca="false">recette!AP12*AQ$8</f>
        <v>0</v>
      </c>
      <c r="AR19" s="378" t="n">
        <f aca="false">recette!AQ12*AR$8</f>
        <v>0</v>
      </c>
      <c r="AS19" s="378"/>
      <c r="AT19" s="378"/>
      <c r="AU19" s="378"/>
      <c r="AV19" s="501" t="s">
        <v>321</v>
      </c>
      <c r="AW19" s="349" t="n">
        <v>1180</v>
      </c>
      <c r="AY19" s="478" t="n">
        <f aca="false">SUM(B19:AL19)</f>
        <v>0</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n">
        <f aca="false">recette!AA14*AA$8</f>
        <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t="n">
        <f aca="false">recette!AN14*AO$8</f>
        <v>0</v>
      </c>
      <c r="AP20" s="525" t="n">
        <f aca="false">recette!AO13*AP$8</f>
        <v>0</v>
      </c>
      <c r="AQ20" s="386" t="n">
        <f aca="false">recette!AP13*AQ$8</f>
        <v>0</v>
      </c>
      <c r="AR20" s="406" t="n">
        <f aca="false">recette!AQ14*AR$8</f>
        <v>0</v>
      </c>
      <c r="AS20" s="387"/>
      <c r="AT20" s="383"/>
      <c r="AU20" s="526"/>
      <c r="AV20" s="501" t="s">
        <v>322</v>
      </c>
      <c r="AW20" s="349" t="n">
        <v>1140</v>
      </c>
      <c r="AY20" s="478" t="n">
        <f aca="false">SUM(B20:AL20)</f>
        <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15" t="n">
        <f aca="false">recette!AA15*AA$8</f>
        <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t="n">
        <f aca="false">recette!AN15*AO$8</f>
        <v>0</v>
      </c>
      <c r="AP21" s="525" t="n">
        <f aca="false">recette!AO14*AP$8</f>
        <v>0</v>
      </c>
      <c r="AQ21" s="386" t="n">
        <f aca="false">recette!AP14*AQ$8</f>
        <v>0</v>
      </c>
      <c r="AR21" s="378" t="n">
        <f aca="false">recette!AQ15*AR$8</f>
        <v>0</v>
      </c>
      <c r="AS21" s="378"/>
      <c r="AT21" s="378"/>
      <c r="AU21" s="378"/>
      <c r="AV21" s="501" t="s">
        <v>323</v>
      </c>
      <c r="AW21" s="349" t="n">
        <v>3560</v>
      </c>
      <c r="AY21" s="478" t="n">
        <f aca="false">SUM(B21:AL21)</f>
        <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n">
        <f aca="false">recette!AA16*AA$8</f>
        <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t="n">
        <f aca="false">recette!AN16*AO$8</f>
        <v>0</v>
      </c>
      <c r="AP22" s="525" t="n">
        <f aca="false">recette!AO15*AP$8</f>
        <v>0</v>
      </c>
      <c r="AQ22" s="386" t="n">
        <f aca="false">recette!AP15*AQ$8</f>
        <v>0</v>
      </c>
      <c r="AR22" s="406" t="n">
        <f aca="false">recette!AQ16*AR$8</f>
        <v>0</v>
      </c>
      <c r="AS22" s="387"/>
      <c r="AT22" s="383"/>
      <c r="AU22" s="526"/>
      <c r="AV22" s="501" t="s">
        <v>324</v>
      </c>
      <c r="AW22" s="513" t="n">
        <v>620</v>
      </c>
      <c r="AY22" s="478" t="n">
        <f aca="false">SUM(B22:AL22)</f>
        <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15" t="n">
        <f aca="false">recette!AA17*AA$8</f>
        <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t="n">
        <f aca="false">recette!AN17*AO$8</f>
        <v>0</v>
      </c>
      <c r="AP23" s="525" t="n">
        <f aca="false">recette!AO16*AP$8</f>
        <v>0</v>
      </c>
      <c r="AQ23" s="386" t="n">
        <f aca="false">recette!AP16*AQ$8</f>
        <v>0</v>
      </c>
      <c r="AR23" s="378" t="n">
        <f aca="false">recette!AQ17*AR$8</f>
        <v>0</v>
      </c>
      <c r="AS23" s="378"/>
      <c r="AT23" s="378"/>
      <c r="AU23" s="378"/>
      <c r="AV23" s="524" t="s">
        <v>325</v>
      </c>
      <c r="AW23" s="349" t="n">
        <v>1230</v>
      </c>
      <c r="AY23" s="478" t="n">
        <f aca="false">SUM(B23:AL23)</f>
        <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n">
        <f aca="false">recette!AA18*AA$8</f>
        <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t="n">
        <f aca="false">recette!AN18*AO$8</f>
        <v>0</v>
      </c>
      <c r="AP24" s="525" t="n">
        <f aca="false">recette!AO17*AP$8</f>
        <v>0</v>
      </c>
      <c r="AQ24" s="386" t="n">
        <f aca="false">recette!AP17*AQ$8</f>
        <v>0</v>
      </c>
      <c r="AR24" s="406" t="n">
        <f aca="false">recette!AQ18*AR$8</f>
        <v>0</v>
      </c>
      <c r="AS24" s="387"/>
      <c r="AT24" s="383"/>
      <c r="AU24" s="526"/>
      <c r="AV24" s="501" t="s">
        <v>326</v>
      </c>
      <c r="AW24" s="513" t="n">
        <v>2460</v>
      </c>
      <c r="AY24" s="478" t="n">
        <f aca="false">SUM(B24:AL24)</f>
        <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15" t="n">
        <f aca="false">recette!AA19*AA$8</f>
        <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t="n">
        <f aca="false">recette!AN19*AO$8</f>
        <v>0</v>
      </c>
      <c r="AP25" s="525" t="n">
        <f aca="false">recette!AO18*AP$8</f>
        <v>0</v>
      </c>
      <c r="AQ25" s="386" t="n">
        <f aca="false">recette!AP18*AQ$8</f>
        <v>0</v>
      </c>
      <c r="AR25" s="378" t="n">
        <f aca="false">recette!AQ19*AR$8</f>
        <v>0</v>
      </c>
      <c r="AS25" s="378"/>
      <c r="AT25" s="378"/>
      <c r="AU25" s="378"/>
      <c r="AV25" s="524"/>
      <c r="AY25" s="478" t="n">
        <f aca="false">SUM(B25:AL25)</f>
        <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n">
        <f aca="false">recette!AA20*AA$8</f>
        <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t="n">
        <f aca="false">recette!AN20*AO$8</f>
        <v>0</v>
      </c>
      <c r="AP26" s="525" t="n">
        <f aca="false">recette!AO19*AP$8</f>
        <v>0</v>
      </c>
      <c r="AQ26" s="386" t="n">
        <f aca="false">recette!AP19*AQ$8</f>
        <v>0</v>
      </c>
      <c r="AR26" s="406" t="n">
        <f aca="false">recette!AQ20*AR$8</f>
        <v>0</v>
      </c>
      <c r="AS26" s="387"/>
      <c r="AT26" s="383"/>
      <c r="AU26" s="526"/>
      <c r="AV26" s="501"/>
      <c r="AY26" s="478" t="n">
        <f aca="false">SUM(B26:AL26)</f>
        <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c r="AJ27" s="512" t="n">
        <f aca="false">recette!AJ21*AJ$8</f>
        <v>0</v>
      </c>
      <c r="AK27" s="349"/>
      <c r="AL27" s="406"/>
      <c r="AM27" s="378"/>
      <c r="AN27" s="406"/>
      <c r="AO27" s="406"/>
      <c r="AP27" s="525" t="n">
        <f aca="false">recette!AO20*AP$8</f>
        <v>0</v>
      </c>
      <c r="AQ27" s="386" t="n">
        <f aca="false">recette!AP20*AQ$8</f>
        <v>0</v>
      </c>
      <c r="AR27" s="406"/>
      <c r="AS27" s="387"/>
      <c r="AT27" s="383"/>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15" t="n">
        <f aca="false">recette!AA22*AA$8</f>
        <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c r="AT28" s="378" t="n">
        <f aca="false">recette!AS22*AT$8</f>
        <v>0</v>
      </c>
      <c r="AU28" s="378" t="n">
        <f aca="false">recette!AT22*AU$8</f>
        <v>0</v>
      </c>
      <c r="AV28" s="524"/>
      <c r="AY28" s="478" t="n">
        <f aca="false">SUM(B28:AL28)</f>
        <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n">
        <f aca="false">recette!AA27*AA$8</f>
        <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t="n">
        <f aca="false">recette!AN27*AO$8</f>
        <v>0</v>
      </c>
      <c r="AP29" s="525" t="n">
        <f aca="false">recette!AO22*AP$8</f>
        <v>0</v>
      </c>
      <c r="AQ29" s="386" t="n">
        <f aca="false">recette!AP22*AQ$8</f>
        <v>0</v>
      </c>
      <c r="AR29" s="406" t="n">
        <f aca="false">recette!AQ27*AR$8</f>
        <v>0</v>
      </c>
      <c r="AS29" s="387"/>
      <c r="AT29" s="383"/>
      <c r="AU29" s="526"/>
      <c r="AV29" s="501"/>
      <c r="AW29" s="513" t="n">
        <f aca="false">50/1.918</f>
        <v>26.0688216892596</v>
      </c>
      <c r="AY29" s="478" t="n">
        <f aca="false">SUM(B29:AL29)</f>
        <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387"/>
      <c r="AT30" s="383"/>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t="n">
        <f aca="false">recette!AN23*AO$8</f>
        <v>0</v>
      </c>
      <c r="AP31" s="525" t="n">
        <f aca="false">recette!AO24*AP$8</f>
        <v>0</v>
      </c>
      <c r="AQ31" s="386" t="n">
        <f aca="false">recette!AP24*AQ$8</f>
        <v>0</v>
      </c>
      <c r="AR31" s="406" t="n">
        <f aca="false">recette!AQ23*AR$8</f>
        <v>0</v>
      </c>
      <c r="AS31" s="378"/>
      <c r="AT31" s="378"/>
      <c r="AU31" s="378"/>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330</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c r="AP32" s="525" t="n">
        <f aca="false">recette!AO25*AP$8</f>
        <v>0</v>
      </c>
      <c r="AQ32" s="386" t="n">
        <f aca="false">recette!AP25*AQ$8</f>
        <v>0</v>
      </c>
      <c r="AR32" s="406"/>
      <c r="AS32" s="378"/>
      <c r="AT32" s="378"/>
      <c r="AU32" s="378"/>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387"/>
      <c r="AT33" s="383"/>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15" t="n">
        <f aca="false">recette!AA26*AA$8</f>
        <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t="n">
        <f aca="false">recette!AN26*AO$8</f>
        <v>0</v>
      </c>
      <c r="AP34" s="525" t="n">
        <f aca="false">recette!AO27*AP$8</f>
        <v>0</v>
      </c>
      <c r="AQ34" s="386" t="n">
        <f aca="false">recette!AP27*AQ$8</f>
        <v>0</v>
      </c>
      <c r="AR34" s="378" t="n">
        <f aca="false">recette!AQ26*AR$8</f>
        <v>0</v>
      </c>
      <c r="AS34" s="378"/>
      <c r="AT34" s="378"/>
      <c r="AU34" s="378"/>
      <c r="AV34" s="524"/>
      <c r="AW34" s="349" t="n">
        <f aca="false">356/12.222</f>
        <v>29.1278023236786</v>
      </c>
      <c r="AY34" s="478" t="n">
        <f aca="false">SUM(B34:AL34)</f>
        <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n">
        <f aca="false">recette!AA29*AA$8</f>
        <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t="n">
        <f aca="false">recette!AN29*AO$8</f>
        <v>0</v>
      </c>
      <c r="AP35" s="525" t="n">
        <f aca="false">recette!AO29*AP$8</f>
        <v>0</v>
      </c>
      <c r="AQ35" s="386" t="n">
        <f aca="false">recette!AP29*AQ$8</f>
        <v>0</v>
      </c>
      <c r="AR35" s="378" t="n">
        <f aca="false">recette!AQ29*AR$8</f>
        <v>0</v>
      </c>
      <c r="AS35" s="387"/>
      <c r="AT35" s="383" t="n">
        <f aca="false">recette!AS29*AT$8</f>
        <v>0</v>
      </c>
      <c r="AU35" s="526" t="n">
        <f aca="false">recette!AT29*AU$8</f>
        <v>0</v>
      </c>
      <c r="AV35" s="501"/>
      <c r="AY35" s="478" t="n">
        <f aca="false">SUM(B35:AL35)</f>
        <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8" t="n">
        <f aca="false">recette!AA30*AA$8</f>
        <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t="n">
        <v>0</v>
      </c>
      <c r="AS36" s="378"/>
      <c r="AT36" s="378"/>
      <c r="AU36" s="378"/>
      <c r="AV36" s="501"/>
      <c r="AY36" s="478" t="n">
        <f aca="false">SUM(B36:AL36)</f>
        <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536"/>
      <c r="P37" s="379"/>
      <c r="Q37" s="414"/>
      <c r="R37" s="379"/>
      <c r="S37" s="415"/>
      <c r="T37" s="379"/>
      <c r="U37" s="509"/>
      <c r="V37" s="379"/>
      <c r="W37" s="416"/>
      <c r="X37" s="379"/>
      <c r="Y37" s="516"/>
      <c r="Z37" s="379"/>
      <c r="AA37" s="517" t="n">
        <f aca="false">recette!AA31*AA$8</f>
        <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t="n">
        <v>0</v>
      </c>
      <c r="AS37" s="387"/>
      <c r="AT37" s="383"/>
      <c r="AU37" s="526"/>
      <c r="AV37" s="501"/>
      <c r="AY37" s="478" t="n">
        <f aca="false">SUM(B37:AL37)</f>
        <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536"/>
      <c r="P38" s="379"/>
      <c r="Q38" s="414"/>
      <c r="R38" s="379"/>
      <c r="S38" s="415"/>
      <c r="T38" s="379"/>
      <c r="U38" s="509"/>
      <c r="V38" s="379"/>
      <c r="W38" s="416"/>
      <c r="X38" s="379"/>
      <c r="Y38" s="532"/>
      <c r="Z38" s="379"/>
      <c r="AA38" s="517" t="n">
        <f aca="false">recette!AA32*AA$8</f>
        <v>0</v>
      </c>
      <c r="AB38" s="379"/>
      <c r="AC38" s="417"/>
      <c r="AD38" s="378"/>
      <c r="AE38" s="511"/>
      <c r="AF38" s="378"/>
      <c r="AG38" s="403"/>
      <c r="AH38" s="378"/>
      <c r="AI38" s="406"/>
      <c r="AJ38" s="512"/>
      <c r="AK38" s="349"/>
      <c r="AL38" s="378" t="n">
        <f aca="false">recette!AK32*AL$8</f>
        <v>0</v>
      </c>
      <c r="AM38" s="378"/>
      <c r="AN38" s="378" t="n">
        <f aca="false">recette!AM32*AN$8</f>
        <v>0</v>
      </c>
      <c r="AO38" s="378" t="n">
        <f aca="false">recette!AN32*AO$8</f>
        <v>0</v>
      </c>
      <c r="AP38" s="525" t="n">
        <f aca="false">recette!AO31*AP$8</f>
        <v>0</v>
      </c>
      <c r="AQ38" s="386" t="n">
        <f aca="false">recette!AP31*AQ$8</f>
        <v>0</v>
      </c>
      <c r="AR38" s="378" t="n">
        <f aca="false">recette!AQ32*AR$8</f>
        <v>0</v>
      </c>
      <c r="AS38" s="378"/>
      <c r="AT38" s="378"/>
      <c r="AU38" s="378"/>
      <c r="AV38" s="501"/>
      <c r="AY38" s="478" t="n">
        <f aca="false">SUM(B38:AL38)</f>
        <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536"/>
      <c r="P39" s="379"/>
      <c r="Q39" s="414"/>
      <c r="R39" s="379"/>
      <c r="S39" s="415"/>
      <c r="T39" s="379"/>
      <c r="U39" s="509"/>
      <c r="V39" s="379"/>
      <c r="W39" s="416"/>
      <c r="X39" s="379"/>
      <c r="Y39" s="532"/>
      <c r="Z39" s="379"/>
      <c r="AA39" s="517"/>
      <c r="AB39" s="379"/>
      <c r="AC39" s="417"/>
      <c r="AD39" s="378"/>
      <c r="AE39" s="511"/>
      <c r="AF39" s="378"/>
      <c r="AG39" s="403"/>
      <c r="AH39" s="378"/>
      <c r="AI39" s="406"/>
      <c r="AJ39" s="512" t="n">
        <f aca="false">recette!AJ33*AJ$8</f>
        <v>0</v>
      </c>
      <c r="AK39" s="349"/>
      <c r="AL39" s="378"/>
      <c r="AM39" s="378"/>
      <c r="AN39" s="378"/>
      <c r="AO39" s="378"/>
      <c r="AP39" s="525" t="n">
        <f aca="false">recette!AO32*AP$8</f>
        <v>0</v>
      </c>
      <c r="AQ39" s="386" t="n">
        <f aca="false">recette!AP32*AQ$8</f>
        <v>0</v>
      </c>
      <c r="AR39" s="378"/>
      <c r="AS39" s="378"/>
      <c r="AT39" s="378"/>
      <c r="AU39" s="378"/>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536"/>
      <c r="P40" s="379"/>
      <c r="Q40" s="414"/>
      <c r="R40" s="379"/>
      <c r="S40" s="415"/>
      <c r="T40" s="379"/>
      <c r="U40" s="509"/>
      <c r="V40" s="379"/>
      <c r="W40" s="416"/>
      <c r="X40" s="379"/>
      <c r="Y40" s="532"/>
      <c r="Z40" s="379"/>
      <c r="AA40" s="517" t="n">
        <f aca="false">recette!AA34*AA$8</f>
        <v>0</v>
      </c>
      <c r="AB40" s="379"/>
      <c r="AC40" s="417"/>
      <c r="AD40" s="378"/>
      <c r="AE40" s="511"/>
      <c r="AF40" s="378"/>
      <c r="AG40" s="403"/>
      <c r="AH40" s="378"/>
      <c r="AI40" s="406"/>
      <c r="AJ40" s="512"/>
      <c r="AK40" s="349"/>
      <c r="AL40" s="378" t="n">
        <f aca="false">recette!AK34*AL$8</f>
        <v>0</v>
      </c>
      <c r="AM40" s="378"/>
      <c r="AN40" s="378" t="n">
        <f aca="false">recette!AM34*AN$8</f>
        <v>0</v>
      </c>
      <c r="AO40" s="378" t="n">
        <f aca="false">recette!AN34*AO$8</f>
        <v>0</v>
      </c>
      <c r="AP40" s="525" t="n">
        <f aca="false">recette!AO33*AP$8</f>
        <v>0</v>
      </c>
      <c r="AQ40" s="386" t="n">
        <f aca="false">recette!AP33*AQ$8</f>
        <v>0</v>
      </c>
      <c r="AR40" s="378" t="n">
        <f aca="false">recette!AQ34*AR$8</f>
        <v>0</v>
      </c>
      <c r="AS40" s="387"/>
      <c r="AT40" s="383"/>
      <c r="AU40" s="526"/>
      <c r="AV40" s="501"/>
      <c r="AY40" s="478" t="n">
        <f aca="false">SUM(B40:AL40)</f>
        <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536"/>
      <c r="P41" s="379"/>
      <c r="Q41" s="414"/>
      <c r="R41" s="379"/>
      <c r="S41" s="415"/>
      <c r="T41" s="379"/>
      <c r="U41" s="509"/>
      <c r="V41" s="379"/>
      <c r="W41" s="416"/>
      <c r="X41" s="379"/>
      <c r="Y41" s="532"/>
      <c r="Z41" s="379"/>
      <c r="AA41" s="517" t="n">
        <f aca="false">recette!AA35*AA$8</f>
        <v>0</v>
      </c>
      <c r="AB41" s="379"/>
      <c r="AC41" s="417"/>
      <c r="AD41" s="378"/>
      <c r="AE41" s="511"/>
      <c r="AF41" s="378"/>
      <c r="AG41" s="403"/>
      <c r="AH41" s="378"/>
      <c r="AI41" s="406"/>
      <c r="AJ41" s="512"/>
      <c r="AK41" s="349"/>
      <c r="AL41" s="378" t="n">
        <f aca="false">recette!AK35*AL$8</f>
        <v>0</v>
      </c>
      <c r="AM41" s="378"/>
      <c r="AN41" s="378" t="n">
        <f aca="false">recette!AM35*AN$8</f>
        <v>0</v>
      </c>
      <c r="AO41" s="378" t="n">
        <f aca="false">recette!AN35*AO$8</f>
        <v>0</v>
      </c>
      <c r="AP41" s="525" t="n">
        <f aca="false">recette!AO34*AP$8</f>
        <v>0</v>
      </c>
      <c r="AQ41" s="386" t="n">
        <f aca="false">recette!AP34*AQ$8</f>
        <v>0</v>
      </c>
      <c r="AR41" s="378" t="n">
        <f aca="false">recette!AQ35*AR$8</f>
        <v>0</v>
      </c>
      <c r="AS41" s="378"/>
      <c r="AT41" s="378"/>
      <c r="AU41" s="378"/>
      <c r="AV41" s="501"/>
      <c r="AY41" s="478" t="n">
        <f aca="false">SUM(B41:AL41)</f>
        <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285</v>
      </c>
      <c r="B42" s="406"/>
      <c r="C42" s="407"/>
      <c r="D42" s="406"/>
      <c r="E42" s="379"/>
      <c r="F42" s="379"/>
      <c r="G42" s="408"/>
      <c r="H42" s="532"/>
      <c r="I42" s="408"/>
      <c r="J42" s="379"/>
      <c r="K42" s="410"/>
      <c r="L42" s="508"/>
      <c r="M42" s="379"/>
      <c r="N42" s="412"/>
      <c r="O42" s="536"/>
      <c r="P42" s="379"/>
      <c r="Q42" s="414"/>
      <c r="R42" s="379"/>
      <c r="S42" s="415"/>
      <c r="T42" s="379"/>
      <c r="U42" s="509"/>
      <c r="V42" s="379"/>
      <c r="W42" s="416"/>
      <c r="X42" s="379"/>
      <c r="Y42" s="532"/>
      <c r="Z42" s="379"/>
      <c r="AA42" s="517" t="n">
        <f aca="false">recette!AA36*AA$8</f>
        <v>0</v>
      </c>
      <c r="AB42" s="379"/>
      <c r="AC42" s="417"/>
      <c r="AD42" s="378"/>
      <c r="AE42" s="511"/>
      <c r="AF42" s="378"/>
      <c r="AG42" s="403"/>
      <c r="AH42" s="378"/>
      <c r="AI42" s="406"/>
      <c r="AJ42" s="512"/>
      <c r="AK42" s="349"/>
      <c r="AL42" s="378" t="n">
        <f aca="false">recette!AK36*AL$8</f>
        <v>0</v>
      </c>
      <c r="AM42" s="378"/>
      <c r="AN42" s="378" t="n">
        <f aca="false">recette!AM36*AN$8</f>
        <v>0</v>
      </c>
      <c r="AO42" s="378" t="n">
        <f aca="false">recette!AN36*AO$8</f>
        <v>0</v>
      </c>
      <c r="AP42" s="525" t="n">
        <f aca="false">recette!AO36*AP$8</f>
        <v>0</v>
      </c>
      <c r="AQ42" s="386" t="n">
        <f aca="false">recette!AP35*AQ$8</f>
        <v>0</v>
      </c>
      <c r="AR42" s="378" t="n">
        <f aca="false">recette!AQ36*AR$8</f>
        <v>0</v>
      </c>
      <c r="AS42" s="387"/>
      <c r="AT42" s="383"/>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536"/>
      <c r="P43" s="379"/>
      <c r="Q43" s="414"/>
      <c r="R43" s="379"/>
      <c r="S43" s="415"/>
      <c r="T43" s="379"/>
      <c r="U43" s="509"/>
      <c r="V43" s="379"/>
      <c r="W43" s="416"/>
      <c r="X43" s="379"/>
      <c r="Y43" s="532"/>
      <c r="Z43" s="379"/>
      <c r="AA43" s="517" t="n">
        <f aca="false">recette!AA37*AA$8</f>
        <v>0</v>
      </c>
      <c r="AB43" s="379"/>
      <c r="AC43" s="417"/>
      <c r="AD43" s="378"/>
      <c r="AE43" s="511"/>
      <c r="AF43" s="378"/>
      <c r="AG43" s="403"/>
      <c r="AH43" s="378"/>
      <c r="AI43" s="406"/>
      <c r="AJ43" s="512"/>
      <c r="AK43" s="349"/>
      <c r="AL43" s="378" t="n">
        <f aca="false">recette!AK37*AL$8</f>
        <v>0</v>
      </c>
      <c r="AM43" s="378"/>
      <c r="AN43" s="378" t="n">
        <f aca="false">recette!AM37*AN$8</f>
        <v>0</v>
      </c>
      <c r="AO43" s="378" t="n">
        <f aca="false">recette!AN37*AO$8</f>
        <v>0</v>
      </c>
      <c r="AP43" s="525"/>
      <c r="AQ43" s="386" t="n">
        <f aca="false">recette!AP37*AQ$8</f>
        <v>0</v>
      </c>
      <c r="AR43" s="378" t="n">
        <f aca="false">recette!AQ37*AR$8</f>
        <v>0</v>
      </c>
      <c r="AS43" s="378"/>
      <c r="AT43" s="378"/>
      <c r="AU43" s="378"/>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537" t="s">
        <v>286</v>
      </c>
      <c r="B44" s="406"/>
      <c r="C44" s="407"/>
      <c r="D44" s="406"/>
      <c r="E44" s="379"/>
      <c r="F44" s="379"/>
      <c r="G44" s="408"/>
      <c r="H44" s="532"/>
      <c r="I44" s="408"/>
      <c r="J44" s="379"/>
      <c r="K44" s="410"/>
      <c r="L44" s="508"/>
      <c r="M44" s="379"/>
      <c r="N44" s="412"/>
      <c r="O44" s="536"/>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78"/>
      <c r="AU44" s="378"/>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537" t="s">
        <v>287</v>
      </c>
      <c r="B45" s="406"/>
      <c r="C45" s="407"/>
      <c r="D45" s="406"/>
      <c r="E45" s="379"/>
      <c r="F45" s="379"/>
      <c r="G45" s="408"/>
      <c r="H45" s="532"/>
      <c r="I45" s="408"/>
      <c r="J45" s="379"/>
      <c r="K45" s="410"/>
      <c r="L45" s="508"/>
      <c r="M45" s="379"/>
      <c r="N45" s="412"/>
      <c r="O45" s="536"/>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78"/>
      <c r="AU45" s="378"/>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537" t="s">
        <v>288</v>
      </c>
      <c r="B46" s="406"/>
      <c r="C46" s="407"/>
      <c r="D46" s="406"/>
      <c r="E46" s="379"/>
      <c r="F46" s="379"/>
      <c r="G46" s="408"/>
      <c r="H46" s="532"/>
      <c r="I46" s="408"/>
      <c r="J46" s="379"/>
      <c r="K46" s="410"/>
      <c r="L46" s="508"/>
      <c r="M46" s="379"/>
      <c r="N46" s="412"/>
      <c r="O46" s="536"/>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78"/>
      <c r="AU46" s="378"/>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537" t="s">
        <v>289</v>
      </c>
      <c r="B47" s="406"/>
      <c r="C47" s="407"/>
      <c r="D47" s="406"/>
      <c r="E47" s="379"/>
      <c r="F47" s="379"/>
      <c r="G47" s="408"/>
      <c r="H47" s="532"/>
      <c r="I47" s="408"/>
      <c r="J47" s="379"/>
      <c r="K47" s="410"/>
      <c r="L47" s="508"/>
      <c r="M47" s="379"/>
      <c r="N47" s="412"/>
      <c r="O47" s="536"/>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78"/>
      <c r="AU47" s="378"/>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290</v>
      </c>
      <c r="B48" s="406"/>
      <c r="C48" s="407"/>
      <c r="D48" s="406"/>
      <c r="E48" s="379"/>
      <c r="F48" s="379"/>
      <c r="G48" s="408"/>
      <c r="H48" s="532"/>
      <c r="I48" s="408"/>
      <c r="J48" s="379"/>
      <c r="K48" s="410"/>
      <c r="L48" s="508"/>
      <c r="M48" s="379"/>
      <c r="N48" s="412"/>
      <c r="O48" s="536"/>
      <c r="P48" s="379"/>
      <c r="Q48" s="414"/>
      <c r="R48" s="379"/>
      <c r="S48" s="415"/>
      <c r="T48" s="379"/>
      <c r="U48" s="509"/>
      <c r="V48" s="379"/>
      <c r="W48" s="416"/>
      <c r="X48" s="379"/>
      <c r="Y48" s="532"/>
      <c r="Z48" s="379"/>
      <c r="AA48" s="517" t="n">
        <f aca="false">recette!AA42*AA$8</f>
        <v>0</v>
      </c>
      <c r="AB48" s="379"/>
      <c r="AC48" s="417"/>
      <c r="AD48" s="378"/>
      <c r="AE48" s="511"/>
      <c r="AF48" s="378"/>
      <c r="AG48" s="403"/>
      <c r="AH48" s="378"/>
      <c r="AI48" s="406"/>
      <c r="AJ48" s="512"/>
      <c r="AK48" s="349"/>
      <c r="AL48" s="378" t="n">
        <f aca="false">recette!AK42*AL$8</f>
        <v>0</v>
      </c>
      <c r="AM48" s="378"/>
      <c r="AN48" s="378" t="n">
        <f aca="false">recette!AM42*AN$8</f>
        <v>0</v>
      </c>
      <c r="AO48" s="378" t="n">
        <f aca="false">recette!AN42*AO$8</f>
        <v>0</v>
      </c>
      <c r="AP48" s="525" t="n">
        <f aca="false">recette!AO41*AP$8</f>
        <v>0</v>
      </c>
      <c r="AQ48" s="386"/>
      <c r="AR48" s="378" t="n">
        <f aca="false">recette!AQ42*AR$8</f>
        <v>0</v>
      </c>
      <c r="AS48" s="387"/>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536"/>
      <c r="P49" s="379"/>
      <c r="Q49" s="414"/>
      <c r="R49" s="379"/>
      <c r="S49" s="415"/>
      <c r="T49" s="379"/>
      <c r="U49" s="509"/>
      <c r="V49" s="379"/>
      <c r="W49" s="416"/>
      <c r="X49" s="379"/>
      <c r="Y49" s="532"/>
      <c r="Z49" s="379"/>
      <c r="AA49" s="517" t="n">
        <f aca="false">recette!AA43*AA$8</f>
        <v>0</v>
      </c>
      <c r="AB49" s="379"/>
      <c r="AC49" s="417"/>
      <c r="AD49" s="378"/>
      <c r="AE49" s="511"/>
      <c r="AF49" s="378"/>
      <c r="AG49" s="403"/>
      <c r="AH49" s="378"/>
      <c r="AI49" s="406"/>
      <c r="AJ49" s="512"/>
      <c r="AK49" s="349"/>
      <c r="AL49" s="378" t="n">
        <f aca="false">recette!AK43*AL$8</f>
        <v>0</v>
      </c>
      <c r="AM49" s="378"/>
      <c r="AN49" s="378" t="n">
        <f aca="false">recette!AM43*AN$8</f>
        <v>0</v>
      </c>
      <c r="AO49" s="378" t="n">
        <f aca="false">recette!AN43*AO$8</f>
        <v>0</v>
      </c>
      <c r="AP49" s="525" t="n">
        <f aca="false">recette!AO42*AP$8</f>
        <v>0</v>
      </c>
      <c r="AQ49" s="386" t="n">
        <f aca="false">recette!AP42*AQ$8</f>
        <v>0</v>
      </c>
      <c r="AR49" s="378" t="n">
        <f aca="false">recette!AQ43*AR$8</f>
        <v>0</v>
      </c>
      <c r="AS49" s="378"/>
      <c r="AT49" s="378"/>
      <c r="AU49" s="378"/>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333</v>
      </c>
      <c r="B50" s="406"/>
      <c r="C50" s="407"/>
      <c r="D50" s="406"/>
      <c r="E50" s="379"/>
      <c r="F50" s="379"/>
      <c r="G50" s="408"/>
      <c r="H50" s="532"/>
      <c r="I50" s="408"/>
      <c r="J50" s="379"/>
      <c r="K50" s="410"/>
      <c r="L50" s="508"/>
      <c r="M50" s="379"/>
      <c r="N50" s="412"/>
      <c r="O50" s="536"/>
      <c r="P50" s="379"/>
      <c r="Q50" s="414"/>
      <c r="R50" s="379"/>
      <c r="S50" s="415"/>
      <c r="T50" s="379"/>
      <c r="U50" s="509"/>
      <c r="V50" s="379"/>
      <c r="W50" s="416"/>
      <c r="X50" s="379"/>
      <c r="Y50" s="532"/>
      <c r="Z50" s="379"/>
      <c r="AA50" s="517" t="n">
        <f aca="false">recette!AA44*AA$8</f>
        <v>0</v>
      </c>
      <c r="AB50" s="379"/>
      <c r="AC50" s="417"/>
      <c r="AD50" s="378"/>
      <c r="AE50" s="511"/>
      <c r="AF50" s="378"/>
      <c r="AG50" s="403"/>
      <c r="AH50" s="378"/>
      <c r="AI50" s="406"/>
      <c r="AJ50" s="512"/>
      <c r="AK50" s="349"/>
      <c r="AL50" s="378" t="n">
        <f aca="false">recette!AK44*AL$8</f>
        <v>0</v>
      </c>
      <c r="AM50" s="378"/>
      <c r="AN50" s="378" t="n">
        <f aca="false">recette!AM44*AN$8</f>
        <v>0</v>
      </c>
      <c r="AO50" s="378" t="n">
        <f aca="false">recette!AN44*AO$8</f>
        <v>0</v>
      </c>
      <c r="AP50" s="525" t="n">
        <f aca="false">recette!AO43*AP$8</f>
        <v>0</v>
      </c>
      <c r="AQ50" s="386" t="n">
        <f aca="false">recette!AP43*AQ$8</f>
        <v>0</v>
      </c>
      <c r="AR50" s="378" t="n">
        <f aca="false">recette!AQ44*AR$8</f>
        <v>0</v>
      </c>
      <c r="AS50" s="378"/>
      <c r="AT50" s="383" t="n">
        <f aca="false">recette!AS44*AT$8</f>
        <v>0</v>
      </c>
      <c r="AU50" s="378"/>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f aca="false">recette!D45*D$8</f>
        <v>0</v>
      </c>
      <c r="E51" s="378" t="n">
        <f aca="false">recette!E45*E$8</f>
        <v>0</v>
      </c>
      <c r="F51" s="378" t="n">
        <f aca="false">recette!F45*F$8</f>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15" t="n">
        <f aca="false">recette!AA45*AA$8</f>
        <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t="n">
        <f aca="false">recette!AN45*AO$8</f>
        <v>0</v>
      </c>
      <c r="AP51" s="378"/>
      <c r="AQ51" s="378"/>
      <c r="AR51" s="378" t="n">
        <f aca="false">recette!AQ45*AR$8</f>
        <v>0</v>
      </c>
      <c r="AS51" s="378"/>
      <c r="AT51" s="378"/>
      <c r="AU51" s="378"/>
      <c r="AV51" s="524"/>
      <c r="AY51" s="478" t="n">
        <f aca="false">SUM(B51:AL51)</f>
        <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441" t="n">
        <f aca="false">SUM(AA9:AA19)</f>
        <v>0</v>
      </c>
      <c r="AB52" s="442"/>
      <c r="AC52" s="441" t="n">
        <f aca="false">SUM(AC9:AC19)</f>
        <v>0</v>
      </c>
      <c r="AD52" s="441"/>
      <c r="AE52" s="441" t="n">
        <f aca="false">SUM(AE9:AE19)</f>
        <v>0</v>
      </c>
      <c r="AF52" s="441"/>
      <c r="AG52" s="441" t="n">
        <f aca="false">SUM(AG9:AG19)</f>
        <v>0</v>
      </c>
      <c r="AH52" s="441"/>
      <c r="AI52" s="441" t="n">
        <f aca="false">SUM(AI9:AI19)</f>
        <v>0</v>
      </c>
      <c r="AJ52" s="441" t="n">
        <f aca="false">SUM(AJ9:AJ19)</f>
        <v>0</v>
      </c>
      <c r="AL52" s="441" t="n">
        <f aca="false">SUM(AL9:AL19)</f>
        <v>0</v>
      </c>
      <c r="AM52" s="441"/>
      <c r="AN52" s="441" t="n">
        <f aca="false">SUM(AN9:AN28)</f>
        <v>0</v>
      </c>
      <c r="AO52" s="441" t="n">
        <f aca="false">SUM(AO9:AO28)</f>
        <v>0</v>
      </c>
      <c r="AP52" s="441" t="n">
        <f aca="false">SUM(AP9:AP19)</f>
        <v>0</v>
      </c>
      <c r="AQ52" s="441" t="n">
        <f aca="false">SUM(AQ9:AQ19)</f>
        <v>0</v>
      </c>
      <c r="AR52" s="441" t="n">
        <f aca="false">SUM(AR9:AR19)</f>
        <v>0</v>
      </c>
      <c r="AS52" s="441"/>
      <c r="AT52" s="441" t="n">
        <f aca="false">SUM(AT9:AT19)</f>
        <v>0</v>
      </c>
      <c r="AU52" s="441" t="n">
        <f aca="false">SUM(AU9:AU19)</f>
        <v>0</v>
      </c>
      <c r="AV52" s="524"/>
      <c r="AY52" s="478" t="n">
        <f aca="false">SUM(B52:AL52)</f>
        <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40" t="n">
        <f aca="false">SUM(AA9:AA51)</f>
        <v>0</v>
      </c>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K53" s="540" t="n">
        <f aca="false">SUM(AK9:AK51)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T1054"/>
  <sheetViews>
    <sheetView showFormulas="false" showGridLines="true" showRowColHeaders="true" showZeros="true" rightToLeft="false" tabSelected="false" showOutlineSymbols="true" defaultGridColor="true" view="normal" topLeftCell="D1" colorId="64" zoomScale="60" zoomScaleNormal="60" zoomScalePageLayoutView="100" workbookViewId="0">
      <selection pane="topLeft" activeCell="AG6" activeCellId="0" sqref="AG6"/>
    </sheetView>
  </sheetViews>
  <sheetFormatPr defaultColWidth="10.109375" defaultRowHeight="17.35" customHeight="false" zeroHeight="false" outlineLevelRow="0" outlineLevelCol="0"/>
  <cols>
    <col collapsed="false" customWidth="true" hidden="false" outlineLevel="0" max="1" min="1" style="452" width="32.67"/>
    <col collapsed="false" customWidth="true" hidden="false" outlineLevel="0" max="2" min="2" style="349" width="11.5"/>
    <col collapsed="false" customWidth="true" hidden="false" outlineLevel="0" max="3" min="3" style="453" width="11.5"/>
    <col collapsed="false" customWidth="true" hidden="false" outlineLevel="0" max="4" min="4" style="349" width="11.5"/>
    <col collapsed="false" customWidth="true" hidden="false" outlineLevel="0" max="5" min="5" style="349" width="8.44"/>
    <col collapsed="false" customWidth="true" hidden="false" outlineLevel="0" max="8" min="6" style="349" width="11.5"/>
    <col collapsed="false" customWidth="true" hidden="false" outlineLevel="0" max="9" min="9" style="349" width="2"/>
    <col collapsed="false" customWidth="true" hidden="false" outlineLevel="0" max="10" min="10" style="349" width="1"/>
    <col collapsed="false" customWidth="true" hidden="false" outlineLevel="0" max="12" min="11" style="349" width="11.5"/>
    <col collapsed="false" customWidth="true" hidden="false" outlineLevel="0" max="13" min="13" style="349" width="1"/>
    <col collapsed="false" customWidth="true" hidden="false" outlineLevel="0" max="15" min="14" style="349" width="11.5"/>
    <col collapsed="false" customWidth="true" hidden="false" outlineLevel="0" max="16" min="16" style="349" width="1"/>
    <col collapsed="false" customWidth="true" hidden="false" outlineLevel="0" max="17" min="17" style="349" width="11.5"/>
    <col collapsed="false" customWidth="true" hidden="false" outlineLevel="0" max="18" min="18" style="349" width="1"/>
    <col collapsed="false" customWidth="true" hidden="false" outlineLevel="0" max="19" min="19" style="349" width="11.5"/>
    <col collapsed="false" customWidth="true" hidden="false" outlineLevel="0" max="20" min="20" style="349" width="1"/>
    <col collapsed="false" customWidth="true" hidden="false" outlineLevel="0" max="21" min="21" style="349" width="1.16"/>
    <col collapsed="false" customWidth="true" hidden="false" outlineLevel="0" max="22" min="22" style="349" width="1"/>
    <col collapsed="false" customWidth="true" hidden="false" outlineLevel="0" max="23" min="23" style="349" width="8.83"/>
    <col collapsed="false" customWidth="true" hidden="false" outlineLevel="0" max="24" min="24" style="349" width="2.17"/>
    <col collapsed="false" customWidth="true" hidden="false" outlineLevel="0" max="25" min="25" style="454" width="9.83"/>
    <col collapsed="false" customWidth="true" hidden="false" outlineLevel="0" max="26" min="26" style="349" width="2.17"/>
    <col collapsed="false" customWidth="true" hidden="false" outlineLevel="0" max="27" min="27" style="455" width="2.17"/>
    <col collapsed="false" customWidth="true" hidden="false" outlineLevel="0" max="28" min="28" style="349" width="2.17"/>
    <col collapsed="false" customWidth="true" hidden="false" outlineLevel="0" max="29" min="29" style="349" width="8.83"/>
    <col collapsed="false" customWidth="true" hidden="false" outlineLevel="0" max="32" min="30" style="349" width="2.17"/>
    <col collapsed="false" customWidth="true" hidden="false" outlineLevel="0" max="33" min="33" style="349" width="8.83"/>
    <col collapsed="false" customWidth="true" hidden="false" outlineLevel="0" max="34" min="34" style="349" width="1.33"/>
    <col collapsed="false" customWidth="true" hidden="false" outlineLevel="0" max="35" min="35" style="349" width="11.5"/>
    <col collapsed="false" customWidth="true" hidden="false" outlineLevel="0" max="36" min="36" style="349" width="10.5"/>
    <col collapsed="false" customWidth="true" hidden="false" outlineLevel="0" max="37" min="37" style="349" width="1"/>
    <col collapsed="false" customWidth="true" hidden="false" outlineLevel="0" max="38" min="38" style="349" width="9.33"/>
    <col collapsed="false" customWidth="true" hidden="false" outlineLevel="0" max="39" min="39" style="349" width="2.83"/>
    <col collapsed="false" customWidth="true" hidden="false" outlineLevel="0" max="44" min="40" style="349" width="10.5"/>
    <col collapsed="false" customWidth="true" hidden="false" outlineLevel="0" max="45" min="45" style="349" width="11.83"/>
    <col collapsed="false" customWidth="true" hidden="false" outlineLevel="0" max="46" min="46" style="349" width="10.5"/>
    <col collapsed="false" customWidth="true" hidden="false" outlineLevel="0" max="47" min="47" style="349" width="9.33"/>
    <col collapsed="false" customWidth="true" hidden="false" outlineLevel="0" max="48" min="48" style="452" width="10.5"/>
    <col collapsed="false" customWidth="true" hidden="false" outlineLevel="0" max="49" min="49" style="349" width="10.5"/>
    <col collapsed="false" customWidth="true" hidden="false" outlineLevel="0" max="50" min="50" style="349" width="15.33"/>
    <col collapsed="false" customWidth="true" hidden="false" outlineLevel="0" max="51" min="51" style="451" width="10.5"/>
  </cols>
  <sheetData>
    <row r="1" customFormat="false" ht="119.25" hidden="false" customHeight="true" outlineLevel="0" collapsed="false">
      <c r="A1" s="456" t="n">
        <f aca="true">TODAY()</f>
        <v>46128</v>
      </c>
      <c r="B1" s="457" t="s">
        <v>49</v>
      </c>
      <c r="C1" s="344" t="s">
        <v>246</v>
      </c>
      <c r="D1" s="457" t="s">
        <v>247</v>
      </c>
      <c r="E1" s="345" t="s">
        <v>4</v>
      </c>
      <c r="F1" s="345" t="s">
        <v>5</v>
      </c>
      <c r="G1" s="346" t="s">
        <v>57</v>
      </c>
      <c r="H1" s="347" t="s">
        <v>248</v>
      </c>
      <c r="I1" s="346" t="s">
        <v>249</v>
      </c>
      <c r="J1" s="458"/>
      <c r="K1" s="350" t="s">
        <v>87</v>
      </c>
      <c r="L1" s="351" t="s">
        <v>9</v>
      </c>
      <c r="M1" s="458"/>
      <c r="N1" s="459" t="s">
        <v>60</v>
      </c>
      <c r="O1" s="460" t="s">
        <v>250</v>
      </c>
      <c r="P1" s="458"/>
      <c r="Q1" s="461" t="s">
        <v>63</v>
      </c>
      <c r="R1" s="458"/>
      <c r="S1" s="462" t="s">
        <v>108</v>
      </c>
      <c r="T1" s="458"/>
      <c r="U1" s="463" t="s">
        <v>239</v>
      </c>
      <c r="V1" s="458"/>
      <c r="W1" s="464" t="s">
        <v>13</v>
      </c>
      <c r="X1" s="465"/>
      <c r="Y1" s="466" t="s">
        <v>14</v>
      </c>
      <c r="Z1" s="467"/>
      <c r="AA1" s="468" t="s">
        <v>15</v>
      </c>
      <c r="AB1" s="453"/>
      <c r="AC1" s="469" t="s">
        <v>251</v>
      </c>
      <c r="AD1" s="458"/>
      <c r="AE1" s="470" t="s">
        <v>252</v>
      </c>
      <c r="AF1" s="458"/>
      <c r="AG1" s="361" t="s">
        <v>16</v>
      </c>
      <c r="AH1" s="471"/>
      <c r="AI1" s="472" t="s">
        <v>17</v>
      </c>
      <c r="AJ1" s="473" t="s">
        <v>18</v>
      </c>
      <c r="AL1" s="474" t="s">
        <v>299</v>
      </c>
      <c r="AM1" s="475"/>
      <c r="AN1" s="365" t="s">
        <v>21</v>
      </c>
      <c r="AO1" s="476" t="s">
        <v>22</v>
      </c>
      <c r="AP1" s="477" t="s">
        <v>40</v>
      </c>
      <c r="AQ1" s="368" t="s">
        <v>254</v>
      </c>
      <c r="AR1" s="365" t="s">
        <v>26</v>
      </c>
      <c r="AS1" s="369" t="s">
        <v>28</v>
      </c>
      <c r="AT1" s="370" t="s">
        <v>27</v>
      </c>
      <c r="AU1" s="371" t="s">
        <v>25</v>
      </c>
      <c r="AY1" s="478"/>
      <c r="AZ1" s="349"/>
      <c r="BA1" s="349"/>
      <c r="BB1" s="349"/>
      <c r="BC1" s="349"/>
      <c r="BD1" s="349"/>
      <c r="BE1" s="349"/>
      <c r="BF1" s="349"/>
      <c r="BG1" s="349"/>
      <c r="BH1" s="349"/>
      <c r="BI1" s="349"/>
      <c r="BJ1" s="349"/>
      <c r="BK1" s="349"/>
      <c r="BL1" s="349"/>
      <c r="BM1" s="349"/>
      <c r="BN1" s="349"/>
      <c r="BO1" s="349"/>
      <c r="BP1" s="349"/>
      <c r="BQ1" s="349"/>
      <c r="BR1" s="349"/>
      <c r="BS1" s="349"/>
      <c r="BT1" s="349"/>
    </row>
    <row r="2" customFormat="false" ht="27.75" hidden="false" customHeight="true" outlineLevel="0" collapsed="false">
      <c r="A2" s="479" t="s">
        <v>300</v>
      </c>
      <c r="B2" s="480" t="n">
        <f aca="false">production!D41</f>
        <v>0</v>
      </c>
      <c r="C2" s="481" t="n">
        <f aca="false">production!G41</f>
        <v>0</v>
      </c>
      <c r="D2" s="480" t="n">
        <f aca="false">production!I41</f>
        <v>0</v>
      </c>
      <c r="E2" s="482" t="n">
        <f aca="false">production!J41</f>
        <v>0</v>
      </c>
      <c r="F2" s="482" t="n">
        <f aca="false">production!K41</f>
        <v>0</v>
      </c>
      <c r="G2" s="480" t="n">
        <f aca="false">production!L41</f>
        <v>0</v>
      </c>
      <c r="H2" s="480" t="n">
        <f aca="false">production!O41</f>
        <v>0</v>
      </c>
      <c r="I2" s="480" t="n">
        <f aca="false">production!P41</f>
        <v>0</v>
      </c>
      <c r="K2" s="480" t="n">
        <f aca="false">production!R41</f>
        <v>0</v>
      </c>
      <c r="L2" s="480" t="n">
        <f aca="false">production!T41</f>
        <v>0</v>
      </c>
      <c r="N2" s="480" t="n">
        <f aca="false">production!V41</f>
        <v>0</v>
      </c>
      <c r="O2" s="480"/>
      <c r="Q2" s="480" t="n">
        <f aca="false">production!Z41</f>
        <v>0</v>
      </c>
      <c r="S2" s="480" t="n">
        <f aca="false">production!AD41</f>
        <v>0</v>
      </c>
      <c r="U2" s="480" t="n">
        <f aca="false">production!AG41</f>
        <v>0</v>
      </c>
      <c r="W2" s="480" t="n">
        <f aca="false">production!AJ41</f>
        <v>0</v>
      </c>
      <c r="X2" s="484"/>
      <c r="Y2" s="480" t="n">
        <f aca="false">production!AM41</f>
        <v>0</v>
      </c>
      <c r="Z2" s="484"/>
      <c r="AA2" s="480" t="n">
        <f aca="false">production!AO41</f>
        <v>0</v>
      </c>
      <c r="AC2" s="480" t="n">
        <f aca="false">production!BD41</f>
        <v>0</v>
      </c>
      <c r="AE2" s="485" t="n">
        <f aca="false">production!AS41</f>
        <v>0</v>
      </c>
      <c r="AG2" s="485" t="n">
        <f aca="false">production!AX41</f>
        <v>0</v>
      </c>
      <c r="AI2" s="483" t="n">
        <f aca="false">production!AY41</f>
        <v>0</v>
      </c>
      <c r="AJ2" s="483" t="n">
        <f aca="false">production!BB41</f>
        <v>0</v>
      </c>
      <c r="AL2" s="485" t="n">
        <f aca="false">production!BC41</f>
        <v>0</v>
      </c>
      <c r="AM2" s="485"/>
      <c r="AN2" s="485" t="n">
        <f aca="false">production!BE41</f>
        <v>0</v>
      </c>
      <c r="AO2" s="485" t="n">
        <f aca="false">production!BF41</f>
        <v>0</v>
      </c>
      <c r="AP2" s="485" t="n">
        <f aca="false">production!BG41</f>
        <v>0</v>
      </c>
      <c r="AQ2" s="485" t="n">
        <f aca="false">production!BH41</f>
        <v>0</v>
      </c>
      <c r="AR2" s="485" t="n">
        <f aca="false">production!BJ41</f>
        <v>0</v>
      </c>
      <c r="AS2" s="485" t="n">
        <f aca="false">production!BL41</f>
        <v>0</v>
      </c>
      <c r="AT2" s="485" t="n">
        <f aca="false">production!BK41</f>
        <v>0</v>
      </c>
      <c r="AU2" s="485" t="n">
        <f aca="false">production!BI41</f>
        <v>0</v>
      </c>
      <c r="AV2" s="452" t="s">
        <v>301</v>
      </c>
      <c r="AW2" s="349" t="n">
        <v>610</v>
      </c>
      <c r="AX2" s="452" t="s">
        <v>302</v>
      </c>
      <c r="AY2" s="478" t="n">
        <f aca="false">SUM(B2:AL2)</f>
        <v>0</v>
      </c>
      <c r="AZ2" s="349"/>
      <c r="BA2" s="349"/>
      <c r="BB2" s="349"/>
      <c r="BC2" s="349"/>
      <c r="BD2" s="349"/>
      <c r="BE2" s="349"/>
      <c r="BF2" s="349" t="n">
        <f aca="false">2560*0.2</f>
        <v>512</v>
      </c>
      <c r="BG2" s="349"/>
      <c r="BH2" s="349"/>
      <c r="BI2" s="349"/>
      <c r="BJ2" s="349"/>
      <c r="BK2" s="349"/>
      <c r="BL2" s="349"/>
      <c r="BM2" s="349"/>
      <c r="BN2" s="349"/>
      <c r="BO2" s="349"/>
      <c r="BP2" s="349"/>
      <c r="BQ2" s="349"/>
      <c r="BR2" s="349"/>
      <c r="BS2" s="349"/>
      <c r="BT2" s="349"/>
    </row>
    <row r="3" customFormat="false" ht="27.75" hidden="false" customHeight="true" outlineLevel="0" collapsed="false">
      <c r="A3" s="479" t="s">
        <v>303</v>
      </c>
      <c r="B3" s="486" t="n">
        <f aca="false">production!E42</f>
        <v>0</v>
      </c>
      <c r="C3" s="487" t="n">
        <f aca="false">production!H42</f>
        <v>0</v>
      </c>
      <c r="D3" s="488"/>
      <c r="E3" s="489"/>
      <c r="F3" s="489"/>
      <c r="G3" s="490" t="n">
        <f aca="false">production!M42</f>
        <v>0</v>
      </c>
      <c r="H3" s="488"/>
      <c r="I3" s="488"/>
      <c r="K3" s="491" t="n">
        <f aca="false">production!S42</f>
        <v>0</v>
      </c>
      <c r="L3" s="488"/>
      <c r="N3" s="492" t="n">
        <f aca="false">production!W42</f>
        <v>0</v>
      </c>
      <c r="O3" s="488"/>
      <c r="Q3" s="493" t="n">
        <f aca="false">production!AA42</f>
        <v>0</v>
      </c>
      <c r="S3" s="494" t="n">
        <f aca="false">production!AE42</f>
        <v>0</v>
      </c>
      <c r="U3" s="495" t="n">
        <f aca="false">production!AH42</f>
        <v>0</v>
      </c>
      <c r="W3" s="496" t="n">
        <f aca="false">production!AK42</f>
        <v>0</v>
      </c>
      <c r="X3" s="484"/>
      <c r="Y3" s="488"/>
      <c r="Z3" s="484"/>
      <c r="AA3" s="488"/>
      <c r="AC3" s="488"/>
      <c r="AE3" s="546" t="n">
        <f aca="false">production!AT42</f>
        <v>0</v>
      </c>
      <c r="AG3" s="489"/>
      <c r="AI3" s="480" t="n">
        <f aca="false">production!AZ42</f>
        <v>0</v>
      </c>
      <c r="AJ3" s="489"/>
      <c r="AL3" s="498"/>
      <c r="AM3" s="118"/>
      <c r="AN3" s="500"/>
      <c r="AO3" s="500"/>
      <c r="AP3" s="500"/>
      <c r="AQ3" s="500"/>
      <c r="AR3" s="499" t="e">
        <f aca="false">#REF!</f>
        <v>#REF!</v>
      </c>
      <c r="AS3" s="499"/>
      <c r="AT3" s="499"/>
      <c r="AU3" s="499"/>
      <c r="AV3" s="501" t="s">
        <v>304</v>
      </c>
      <c r="AW3" s="502" t="n">
        <v>1220</v>
      </c>
      <c r="AX3" s="501" t="s">
        <v>302</v>
      </c>
      <c r="AY3" s="478" t="n">
        <f aca="false">SUM(B3:AL3)</f>
        <v>0</v>
      </c>
      <c r="AZ3" s="349"/>
      <c r="BA3" s="349"/>
      <c r="BB3" s="349"/>
      <c r="BC3" s="349"/>
      <c r="BD3" s="349"/>
      <c r="BE3" s="349"/>
      <c r="BF3" s="349"/>
      <c r="BG3" s="349"/>
      <c r="BH3" s="349"/>
      <c r="BI3" s="349"/>
      <c r="BJ3" s="349"/>
      <c r="BK3" s="349"/>
      <c r="BL3" s="349"/>
      <c r="BM3" s="349"/>
      <c r="BN3" s="349"/>
      <c r="BO3" s="349"/>
      <c r="BP3" s="349"/>
      <c r="BQ3" s="349"/>
      <c r="BR3" s="349"/>
      <c r="BS3" s="349"/>
      <c r="BT3" s="349"/>
    </row>
    <row r="4" customFormat="false" ht="27.75" hidden="false" customHeight="true" outlineLevel="0" collapsed="false">
      <c r="A4" s="479" t="s">
        <v>305</v>
      </c>
      <c r="B4" s="486" t="n">
        <f aca="false">production!F42</f>
        <v>0</v>
      </c>
      <c r="C4" s="488"/>
      <c r="D4" s="488"/>
      <c r="E4" s="489"/>
      <c r="F4" s="489"/>
      <c r="G4" s="490" t="n">
        <f aca="false">production!N42</f>
        <v>0</v>
      </c>
      <c r="H4" s="488"/>
      <c r="I4" s="488"/>
      <c r="K4" s="488"/>
      <c r="L4" s="488"/>
      <c r="N4" s="492" t="n">
        <f aca="false">production!X42</f>
        <v>0</v>
      </c>
      <c r="O4" s="488"/>
      <c r="Q4" s="493" t="n">
        <f aca="false">production!AB42</f>
        <v>0</v>
      </c>
      <c r="S4" s="503"/>
      <c r="U4" s="504"/>
      <c r="W4" s="488"/>
      <c r="X4" s="484"/>
      <c r="Y4" s="488"/>
      <c r="Z4" s="484"/>
      <c r="AA4" s="488"/>
      <c r="AC4" s="488"/>
      <c r="AE4" s="547"/>
      <c r="AG4" s="489"/>
      <c r="AI4" s="483" t="n">
        <f aca="false">production!BA42</f>
        <v>0</v>
      </c>
      <c r="AJ4" s="489"/>
      <c r="AL4" s="498"/>
      <c r="AM4" s="118"/>
      <c r="AN4" s="499"/>
      <c r="AO4" s="499"/>
      <c r="AP4" s="499"/>
      <c r="AQ4" s="499"/>
      <c r="AR4" s="499"/>
      <c r="AS4" s="499"/>
      <c r="AT4" s="499"/>
      <c r="AU4" s="499"/>
      <c r="AV4" s="501" t="s">
        <v>306</v>
      </c>
      <c r="AW4" s="502" t="n">
        <v>3660</v>
      </c>
      <c r="AX4" s="501" t="s">
        <v>302</v>
      </c>
      <c r="AY4" s="478"/>
      <c r="AZ4" s="349"/>
      <c r="BA4" s="349"/>
      <c r="BB4" s="349"/>
      <c r="BC4" s="349"/>
      <c r="BD4" s="349"/>
      <c r="BE4" s="349"/>
      <c r="BF4" s="349"/>
      <c r="BG4" s="349"/>
      <c r="BH4" s="349"/>
      <c r="BI4" s="349"/>
      <c r="BJ4" s="349"/>
      <c r="BK4" s="349"/>
      <c r="BL4" s="349"/>
      <c r="BM4" s="349"/>
      <c r="BN4" s="349"/>
      <c r="BO4" s="349"/>
      <c r="BP4" s="349"/>
      <c r="BQ4" s="349"/>
      <c r="BR4" s="349"/>
      <c r="BS4" s="349"/>
      <c r="BT4" s="349"/>
    </row>
    <row r="5" s="513" customFormat="true" ht="27.75" hidden="false" customHeight="true" outlineLevel="0" collapsed="false">
      <c r="A5" s="505" t="s">
        <v>307</v>
      </c>
      <c r="B5" s="406" t="n">
        <f aca="false">quantite_commandee!B5-'tableau_des-recettes'!AG10*1000</f>
        <v>0</v>
      </c>
      <c r="C5" s="407" t="n">
        <f aca="false">C2*$AW$2+C3*$AW$3</f>
        <v>0</v>
      </c>
      <c r="D5" s="406" t="n">
        <f aca="false">D2*$AW$2</f>
        <v>0</v>
      </c>
      <c r="E5" s="506" t="n">
        <f aca="false">E2*$AW$12</f>
        <v>0</v>
      </c>
      <c r="F5" s="506" t="n">
        <f aca="false">F2*$AW$12</f>
        <v>0</v>
      </c>
      <c r="G5" s="408" t="n">
        <f aca="false">quantite_commandee!G5-'tableau_des-recettes'!AG11*1000</f>
        <v>0</v>
      </c>
      <c r="H5" s="507" t="n">
        <f aca="false">H2*$AW$2+H3*$AW$3</f>
        <v>0</v>
      </c>
      <c r="I5" s="408" t="n">
        <f aca="false">I2*$AW$2+I3*$AW$3</f>
        <v>0</v>
      </c>
      <c r="J5" s="379"/>
      <c r="K5" s="410" t="n">
        <f aca="false">K2*$AW$14+K3*$AW$15</f>
        <v>0</v>
      </c>
      <c r="L5" s="508" t="n">
        <f aca="false">L2*$AW$2</f>
        <v>0</v>
      </c>
      <c r="M5" s="379"/>
      <c r="N5" s="412" t="n">
        <f aca="false">quantite_commandee!N5-'tableau_des-recettes'!AG12*1000</f>
        <v>0</v>
      </c>
      <c r="O5" s="413"/>
      <c r="P5" s="379"/>
      <c r="Q5" s="414" t="n">
        <f aca="false">Q2*$AW$17+Q3*$AW$19+Q4*$AW$21</f>
        <v>0</v>
      </c>
      <c r="R5" s="379"/>
      <c r="S5" s="415" t="n">
        <f aca="false">S2*$AW$18+S3*$AW$20</f>
        <v>0</v>
      </c>
      <c r="T5" s="379"/>
      <c r="U5" s="509" t="n">
        <f aca="false">U2*$AW$2+U3*$AW$3</f>
        <v>0</v>
      </c>
      <c r="V5" s="379"/>
      <c r="W5" s="416" t="n">
        <f aca="false">W2*$AW$14+W3*$AW$15</f>
        <v>0</v>
      </c>
      <c r="X5" s="379"/>
      <c r="Y5" s="507" t="n">
        <f aca="false">Y2*$AW$2+Y3*$AW$3</f>
        <v>0</v>
      </c>
      <c r="Z5" s="379"/>
      <c r="AA5" s="510" t="n">
        <f aca="false">AA2*$AW$2+AA3*$AW$3</f>
        <v>0</v>
      </c>
      <c r="AB5" s="379"/>
      <c r="AC5" s="417" t="n">
        <f aca="false">AC2*$AW$5</f>
        <v>0</v>
      </c>
      <c r="AD5" s="378"/>
      <c r="AE5" s="511" t="n">
        <f aca="false">AE2*$AW$2+AE3*$AW$3</f>
        <v>0</v>
      </c>
      <c r="AF5" s="378"/>
      <c r="AG5" s="403" t="n">
        <f aca="false">AG2*$AW$8</f>
        <v>0</v>
      </c>
      <c r="AH5" s="373"/>
      <c r="AI5" s="406" t="n">
        <f aca="false">AI2*$AW$22+AI3*$AW$23+AI4*$AW$24</f>
        <v>0</v>
      </c>
      <c r="AJ5" s="512" t="n">
        <f aca="false">AJ2*$AW$2</f>
        <v>0</v>
      </c>
      <c r="AK5" s="349"/>
      <c r="AL5" s="403" t="n">
        <f aca="false">AL2*$AW$2</f>
        <v>0</v>
      </c>
      <c r="AM5" s="378"/>
      <c r="AN5" s="378" t="n">
        <f aca="false">AN2*$AW$10</f>
        <v>0</v>
      </c>
      <c r="AO5" s="378" t="n">
        <f aca="false">AO2*$AW$10</f>
        <v>0</v>
      </c>
      <c r="AP5" s="403" t="n">
        <f aca="false">AP2*$AW$2</f>
        <v>0</v>
      </c>
      <c r="AQ5" s="403" t="n">
        <f aca="false">AQ2*$AW$2</f>
        <v>0</v>
      </c>
      <c r="AR5" s="378" t="n">
        <f aca="false">AR2*$AW$11</f>
        <v>0</v>
      </c>
      <c r="AS5" s="378" t="n">
        <f aca="false">AS2*$AW$2</f>
        <v>0</v>
      </c>
      <c r="AT5" s="388" t="n">
        <f aca="false">AT2*$AW$13</f>
        <v>0</v>
      </c>
      <c r="AU5" s="526" t="n">
        <f aca="false">AU2*$AW$11</f>
        <v>0</v>
      </c>
      <c r="AV5" s="501" t="s">
        <v>308</v>
      </c>
      <c r="AW5" s="349" t="n">
        <v>430</v>
      </c>
      <c r="AX5" s="513" t="s">
        <v>302</v>
      </c>
      <c r="AY5" s="478" t="n">
        <f aca="false">SUM(B5:AL5)</f>
        <v>0</v>
      </c>
      <c r="AZ5" s="349"/>
      <c r="BA5" s="349"/>
      <c r="BB5" s="349"/>
      <c r="BC5" s="349"/>
      <c r="BD5" s="349"/>
      <c r="BE5" s="349"/>
      <c r="BF5" s="514"/>
      <c r="BG5" s="514"/>
      <c r="BH5" s="514"/>
      <c r="BI5" s="514"/>
      <c r="BJ5" s="514"/>
      <c r="BK5" s="514"/>
      <c r="BL5" s="514"/>
      <c r="BM5" s="514"/>
      <c r="BN5" s="514"/>
      <c r="BO5" s="514"/>
      <c r="BP5" s="514"/>
      <c r="BQ5" s="514"/>
      <c r="BR5" s="514"/>
      <c r="BS5" s="514"/>
      <c r="BT5" s="514"/>
    </row>
    <row r="6" s="349" customFormat="true" ht="27.75" hidden="false" customHeight="true" outlineLevel="0" collapsed="false">
      <c r="A6" s="308" t="s">
        <v>309</v>
      </c>
      <c r="B6" s="378" t="n">
        <f aca="false">(1+$AW$7)*B5</f>
        <v>0</v>
      </c>
      <c r="C6" s="378" t="n">
        <f aca="false">(1+$AW$7)*C5</f>
        <v>0</v>
      </c>
      <c r="D6" s="378" t="n">
        <f aca="false">(1+$AW$7)*D5</f>
        <v>0</v>
      </c>
      <c r="E6" s="378" t="n">
        <f aca="false">(1+$AW$7)*E5</f>
        <v>0</v>
      </c>
      <c r="F6" s="378" t="n">
        <f aca="false">(1+$AW$7)*F5</f>
        <v>0</v>
      </c>
      <c r="G6" s="378" t="n">
        <f aca="false">(1+$AW$7)*G5</f>
        <v>0</v>
      </c>
      <c r="H6" s="515" t="n">
        <f aca="false">(1+$AW$7)*H5</f>
        <v>0</v>
      </c>
      <c r="I6" s="378" t="n">
        <f aca="false">(1+$AW$7)*I5</f>
        <v>0</v>
      </c>
      <c r="J6" s="379"/>
      <c r="K6" s="378" t="n">
        <f aca="false">(1+$AW$7)*K5</f>
        <v>0</v>
      </c>
      <c r="L6" s="378" t="n">
        <f aca="false">(1+$AW$7)*L5</f>
        <v>0</v>
      </c>
      <c r="M6" s="379"/>
      <c r="N6" s="378" t="n">
        <f aca="false">(1+$AW$7)*N5</f>
        <v>0</v>
      </c>
      <c r="O6" s="378"/>
      <c r="P6" s="379"/>
      <c r="Q6" s="378" t="n">
        <f aca="false">(1+$AW$7)*Q5</f>
        <v>0</v>
      </c>
      <c r="R6" s="379"/>
      <c r="S6" s="378" t="n">
        <f aca="false">(1+$AW$7)*S5</f>
        <v>0</v>
      </c>
      <c r="T6" s="379"/>
      <c r="U6" s="378" t="n">
        <f aca="false">(1+$AW$7)*U5</f>
        <v>0</v>
      </c>
      <c r="V6" s="379"/>
      <c r="W6" s="378" t="n">
        <f aca="false">(1+$AW$7)*W5</f>
        <v>0</v>
      </c>
      <c r="X6" s="379"/>
      <c r="Y6" s="515" t="n">
        <f aca="false">(1+$AW$7)*Y5</f>
        <v>0</v>
      </c>
      <c r="Z6" s="379"/>
      <c r="AA6" s="548" t="n">
        <f aca="false">(1+$AW$7)*AA5</f>
        <v>0</v>
      </c>
      <c r="AB6" s="379"/>
      <c r="AC6" s="378" t="n">
        <f aca="false">(1+$AW$7)*AC5</f>
        <v>0</v>
      </c>
      <c r="AD6" s="378"/>
      <c r="AE6" s="378" t="n">
        <f aca="false">(1+$AW$7)*AE5</f>
        <v>0</v>
      </c>
      <c r="AF6" s="378"/>
      <c r="AG6" s="378" t="n">
        <f aca="false">(1+$AW$7)*AG5</f>
        <v>0</v>
      </c>
      <c r="AH6" s="378"/>
      <c r="AI6" s="378" t="n">
        <f aca="false">(1+$AW$7)*AI5</f>
        <v>0</v>
      </c>
      <c r="AJ6" s="378" t="n">
        <f aca="false">(1+$AW$7)*AJ5</f>
        <v>0</v>
      </c>
      <c r="AL6" s="515" t="n">
        <f aca="false">(1+$AW$7)*AL5</f>
        <v>0</v>
      </c>
      <c r="AM6" s="515"/>
      <c r="AN6" s="515" t="n">
        <f aca="false">(1+$AW$7)*AN5</f>
        <v>0</v>
      </c>
      <c r="AO6" s="515" t="n">
        <f aca="false">(1+$AW$7)*AO5</f>
        <v>0</v>
      </c>
      <c r="AP6" s="515" t="n">
        <f aca="false">(1+$AW$7)*AP5</f>
        <v>0</v>
      </c>
      <c r="AQ6" s="515" t="n">
        <f aca="false">(1+$AW$7)*AQ5</f>
        <v>0</v>
      </c>
      <c r="AR6" s="515" t="n">
        <f aca="false">(1+$AW$7)*AR5</f>
        <v>0</v>
      </c>
      <c r="AS6" s="515" t="n">
        <f aca="false">(1+$AW$7)*AS5</f>
        <v>0</v>
      </c>
      <c r="AT6" s="515" t="n">
        <f aca="false">(1+$AW$7)*AT5</f>
        <v>0</v>
      </c>
      <c r="AU6" s="515" t="n">
        <f aca="false">(1+$AW$7)*AU5</f>
        <v>0</v>
      </c>
      <c r="AV6" s="452" t="s">
        <v>310</v>
      </c>
      <c r="AW6" s="349" t="n">
        <v>500</v>
      </c>
      <c r="AX6" s="452" t="s">
        <v>302</v>
      </c>
      <c r="AY6" s="478" t="n">
        <f aca="false">SUM(B6:AL6)</f>
        <v>0</v>
      </c>
    </row>
    <row r="7" s="513" customFormat="true" ht="27.75" hidden="false" customHeight="true" outlineLevel="0" collapsed="false">
      <c r="A7" s="505" t="s">
        <v>311</v>
      </c>
      <c r="B7" s="406" t="n">
        <f aca="false">recette!B47</f>
        <v>1946</v>
      </c>
      <c r="C7" s="407" t="n">
        <f aca="false">recette!C47</f>
        <v>1946</v>
      </c>
      <c r="D7" s="406" t="n">
        <f aca="false">recette!D47</f>
        <v>2065</v>
      </c>
      <c r="E7" s="506" t="n">
        <f aca="false">recette!E47</f>
        <v>1866</v>
      </c>
      <c r="F7" s="506" t="n">
        <f aca="false">recette!F47</f>
        <v>1866</v>
      </c>
      <c r="G7" s="408" t="n">
        <f aca="false">recette!G47</f>
        <v>1996</v>
      </c>
      <c r="H7" s="516" t="n">
        <f aca="false">recette!H47</f>
        <v>2166</v>
      </c>
      <c r="I7" s="408" t="n">
        <f aca="false">recette!I47</f>
        <v>2314</v>
      </c>
      <c r="J7" s="379"/>
      <c r="K7" s="410" t="n">
        <f aca="false">recette!K47</f>
        <v>2066</v>
      </c>
      <c r="L7" s="508" t="n">
        <f aca="false">recette!L47</f>
        <v>2218</v>
      </c>
      <c r="M7" s="379"/>
      <c r="N7" s="412" t="n">
        <f aca="false">recette!N47</f>
        <v>2096</v>
      </c>
      <c r="O7" s="413"/>
      <c r="P7" s="379"/>
      <c r="Q7" s="414" t="n">
        <f aca="false">recette!Q47</f>
        <v>2112</v>
      </c>
      <c r="R7" s="379"/>
      <c r="S7" s="415" t="n">
        <f aca="false">recette!S47</f>
        <v>2265</v>
      </c>
      <c r="T7" s="379"/>
      <c r="U7" s="509" t="n">
        <f aca="false">recette!U47</f>
        <v>935.572</v>
      </c>
      <c r="V7" s="379"/>
      <c r="W7" s="416" t="n">
        <f aca="false">recette!W47</f>
        <v>2343</v>
      </c>
      <c r="X7" s="379"/>
      <c r="Y7" s="516" t="n">
        <f aca="false">recette!Y47</f>
        <v>2336</v>
      </c>
      <c r="Z7" s="379"/>
      <c r="AA7" s="517" t="n">
        <f aca="false">recette!AA47</f>
        <v>0</v>
      </c>
      <c r="AB7" s="379"/>
      <c r="AC7" s="417" t="n">
        <f aca="false">recette!AC47</f>
        <v>2116</v>
      </c>
      <c r="AD7" s="378"/>
      <c r="AE7" s="511" t="n">
        <f aca="false">recette!AE47</f>
        <v>2018</v>
      </c>
      <c r="AF7" s="378"/>
      <c r="AG7" s="403" t="n">
        <f aca="false">recette!AG47</f>
        <v>2179</v>
      </c>
      <c r="AH7" s="373"/>
      <c r="AI7" s="406" t="n">
        <f aca="false">recette!AI47</f>
        <v>2016</v>
      </c>
      <c r="AJ7" s="512" t="n">
        <f aca="false">recette!AJ47</f>
        <v>2204</v>
      </c>
      <c r="AK7" s="349"/>
      <c r="AL7" s="516" t="n">
        <f aca="false">recette!AK47</f>
        <v>2305</v>
      </c>
      <c r="AM7" s="518"/>
      <c r="AN7" s="516" t="n">
        <f aca="false">recette!AM47</f>
        <v>2133</v>
      </c>
      <c r="AO7" s="516" t="n">
        <f aca="false">recette!AN47</f>
        <v>2239</v>
      </c>
      <c r="AP7" s="516" t="n">
        <f aca="false">recette!AO47</f>
        <v>2176</v>
      </c>
      <c r="AQ7" s="516" t="n">
        <f aca="false">recette!AP47</f>
        <v>2124</v>
      </c>
      <c r="AR7" s="516" t="n">
        <f aca="false">recette!AQ47</f>
        <v>1934</v>
      </c>
      <c r="AS7" s="549" t="n">
        <f aca="false">recette!AR47</f>
        <v>2658</v>
      </c>
      <c r="AT7" s="550" t="n">
        <f aca="false">recette!AS47</f>
        <v>1934</v>
      </c>
      <c r="AU7" s="520" t="n">
        <f aca="false">recette!AT47</f>
        <v>1934</v>
      </c>
      <c r="AV7" s="501" t="s">
        <v>312</v>
      </c>
      <c r="AW7" s="118" t="n">
        <v>0</v>
      </c>
      <c r="AY7" s="478" t="n">
        <f aca="false">SUM(B7:AL7)</f>
        <v>45374.572</v>
      </c>
      <c r="AZ7" s="349"/>
      <c r="BA7" s="349"/>
      <c r="BB7" s="349"/>
      <c r="BC7" s="349"/>
      <c r="BD7" s="349"/>
      <c r="BE7" s="349"/>
      <c r="BF7" s="514"/>
      <c r="BG7" s="514"/>
      <c r="BH7" s="514"/>
      <c r="BI7" s="514"/>
      <c r="BJ7" s="514"/>
      <c r="BK7" s="514"/>
      <c r="BL7" s="514"/>
      <c r="BM7" s="514"/>
      <c r="BN7" s="514"/>
      <c r="BO7" s="514"/>
      <c r="BP7" s="514"/>
      <c r="BQ7" s="514"/>
      <c r="BR7" s="514"/>
      <c r="BS7" s="514"/>
      <c r="BT7" s="514"/>
    </row>
    <row r="8" s="349" customFormat="true" ht="27.75" hidden="false" customHeight="true" outlineLevel="0" collapsed="false">
      <c r="A8" s="308" t="s">
        <v>313</v>
      </c>
      <c r="B8" s="521" t="n">
        <f aca="false">B6/B7</f>
        <v>0</v>
      </c>
      <c r="C8" s="521" t="n">
        <f aca="false">C6/C7</f>
        <v>0</v>
      </c>
      <c r="D8" s="521" t="n">
        <f aca="false">D6/D7</f>
        <v>0</v>
      </c>
      <c r="E8" s="521" t="n">
        <f aca="false">E6/E7</f>
        <v>0</v>
      </c>
      <c r="F8" s="521" t="n">
        <f aca="false">F6/F7</f>
        <v>0</v>
      </c>
      <c r="G8" s="521" t="n">
        <f aca="false">G6/G7</f>
        <v>0</v>
      </c>
      <c r="H8" s="522" t="n">
        <f aca="false">H6/H7</f>
        <v>0</v>
      </c>
      <c r="I8" s="521" t="n">
        <f aca="false">I6/I7</f>
        <v>0</v>
      </c>
      <c r="J8" s="523"/>
      <c r="K8" s="521" t="n">
        <f aca="false">K6/K7</f>
        <v>0</v>
      </c>
      <c r="L8" s="521" t="n">
        <f aca="false">L6/L7</f>
        <v>0</v>
      </c>
      <c r="M8" s="523"/>
      <c r="N8" s="521" t="n">
        <f aca="false">N6/N7</f>
        <v>0</v>
      </c>
      <c r="O8" s="521"/>
      <c r="P8" s="523"/>
      <c r="Q8" s="521" t="n">
        <f aca="false">Q6/Q7</f>
        <v>0</v>
      </c>
      <c r="R8" s="523"/>
      <c r="S8" s="521" t="n">
        <f aca="false">S6/S7</f>
        <v>0</v>
      </c>
      <c r="T8" s="523"/>
      <c r="U8" s="521" t="n">
        <f aca="false">U6/U7</f>
        <v>0</v>
      </c>
      <c r="V8" s="523"/>
      <c r="W8" s="521" t="n">
        <f aca="false">W6/W7</f>
        <v>0</v>
      </c>
      <c r="X8" s="523"/>
      <c r="Y8" s="522" t="n">
        <f aca="false">Y6/Y7</f>
        <v>0</v>
      </c>
      <c r="Z8" s="523"/>
      <c r="AA8" s="551" t="e">
        <f aca="false">AA6/AA7</f>
        <v>#DIV/0!</v>
      </c>
      <c r="AB8" s="523"/>
      <c r="AC8" s="521" t="n">
        <f aca="false">AC6/AC7</f>
        <v>0</v>
      </c>
      <c r="AD8" s="521"/>
      <c r="AE8" s="521" t="n">
        <f aca="false">AE6/AE7</f>
        <v>0</v>
      </c>
      <c r="AF8" s="521"/>
      <c r="AG8" s="521" t="n">
        <f aca="false">AG6/AG7</f>
        <v>0</v>
      </c>
      <c r="AH8" s="521"/>
      <c r="AI8" s="521" t="n">
        <f aca="false">AI6/AI7</f>
        <v>0</v>
      </c>
      <c r="AJ8" s="521" t="n">
        <f aca="false">AJ6/AJ7</f>
        <v>0</v>
      </c>
      <c r="AL8" s="521" t="n">
        <f aca="false">AL6/AL7</f>
        <v>0</v>
      </c>
      <c r="AM8" s="521"/>
      <c r="AN8" s="521" t="n">
        <f aca="false">AN6/AN7</f>
        <v>0</v>
      </c>
      <c r="AO8" s="521" t="n">
        <f aca="false">AO6/AO7</f>
        <v>0</v>
      </c>
      <c r="AP8" s="521" t="n">
        <f aca="false">AP6/AP7</f>
        <v>0</v>
      </c>
      <c r="AQ8" s="521" t="n">
        <f aca="false">AQ6/AQ7</f>
        <v>0</v>
      </c>
      <c r="AR8" s="521" t="n">
        <f aca="false">AR6/AR7</f>
        <v>0</v>
      </c>
      <c r="AS8" s="521" t="n">
        <f aca="false">AS6/AS7</f>
        <v>0</v>
      </c>
      <c r="AT8" s="521" t="n">
        <f aca="false">AT6/AT7</f>
        <v>0</v>
      </c>
      <c r="AU8" s="521" t="n">
        <f aca="false">AU6/AU7</f>
        <v>0</v>
      </c>
      <c r="AV8" s="524" t="s">
        <v>16</v>
      </c>
      <c r="AW8" s="349" t="n">
        <v>615</v>
      </c>
      <c r="AY8" s="478" t="e">
        <f aca="false">SUM(B8:AL8)</f>
        <v>#DIV/0!</v>
      </c>
    </row>
    <row r="9" s="513" customFormat="true" ht="27.75" hidden="false" customHeight="true" outlineLevel="0" collapsed="false">
      <c r="A9" s="505" t="s">
        <v>130</v>
      </c>
      <c r="B9" s="406" t="n">
        <f aca="false">recette!B2*B$8</f>
        <v>0</v>
      </c>
      <c r="C9" s="407" t="n">
        <f aca="false">recette!C2*C$8</f>
        <v>0</v>
      </c>
      <c r="D9" s="406" t="n">
        <f aca="false">recette!D2*D$8</f>
        <v>0</v>
      </c>
      <c r="E9" s="506" t="n">
        <f aca="false">recette!E2*E$8</f>
        <v>0</v>
      </c>
      <c r="F9" s="506" t="n">
        <f aca="false">recette!F2*F$8</f>
        <v>0</v>
      </c>
      <c r="G9" s="408" t="n">
        <f aca="false">recette!G2*G$8</f>
        <v>0</v>
      </c>
      <c r="H9" s="516" t="n">
        <f aca="false">recette!H2*H$8</f>
        <v>0</v>
      </c>
      <c r="I9" s="408" t="n">
        <f aca="false">recette!I2*I$8</f>
        <v>0</v>
      </c>
      <c r="J9" s="379"/>
      <c r="K9" s="410" t="n">
        <f aca="false">recette!K2*K$8</f>
        <v>0</v>
      </c>
      <c r="L9" s="508" t="n">
        <f aca="false">recette!L2*L$8</f>
        <v>0</v>
      </c>
      <c r="M9" s="379"/>
      <c r="N9" s="412" t="n">
        <f aca="false">recette!N2*N$8</f>
        <v>0</v>
      </c>
      <c r="O9" s="413"/>
      <c r="P9" s="379"/>
      <c r="Q9" s="414" t="n">
        <f aca="false">recette!Q2*Q$8</f>
        <v>0</v>
      </c>
      <c r="R9" s="379"/>
      <c r="S9" s="415" t="n">
        <f aca="false">recette!S2*S$8</f>
        <v>0</v>
      </c>
      <c r="T9" s="379"/>
      <c r="U9" s="509" t="n">
        <f aca="false">recette!U2*U$8</f>
        <v>0</v>
      </c>
      <c r="V9" s="379"/>
      <c r="W9" s="416" t="n">
        <f aca="false">recette!W2*W$8</f>
        <v>0</v>
      </c>
      <c r="X9" s="379"/>
      <c r="Y9" s="516" t="n">
        <f aca="false">recette!Y2*Y$8</f>
        <v>0</v>
      </c>
      <c r="Z9" s="379"/>
      <c r="AA9" s="517" t="e">
        <f aca="false">recette!AA2*AA$8</f>
        <v>#DIV/0!</v>
      </c>
      <c r="AB9" s="379"/>
      <c r="AC9" s="417" t="n">
        <f aca="false">recette!AC2*AC$8</f>
        <v>0</v>
      </c>
      <c r="AD9" s="378"/>
      <c r="AE9" s="511" t="n">
        <f aca="false">recette!AE2*AE$8</f>
        <v>0</v>
      </c>
      <c r="AF9" s="378"/>
      <c r="AG9" s="403" t="n">
        <f aca="false">recette!AG2*AG$8</f>
        <v>0</v>
      </c>
      <c r="AH9" s="378"/>
      <c r="AI9" s="406" t="n">
        <f aca="false">recette!AI2*AI$8</f>
        <v>0</v>
      </c>
      <c r="AJ9" s="512" t="n">
        <f aca="false">recette!AJ2*AJ$8</f>
        <v>0</v>
      </c>
      <c r="AK9" s="379"/>
      <c r="AL9" s="406" t="n">
        <f aca="false">recette!AK2*AL$8</f>
        <v>0</v>
      </c>
      <c r="AM9" s="378"/>
      <c r="AN9" s="406" t="n">
        <f aca="false">recette!AM2*AN$8</f>
        <v>0</v>
      </c>
      <c r="AO9" s="406"/>
      <c r="AP9" s="525" t="n">
        <f aca="false">recette!AO2*AP$8</f>
        <v>0</v>
      </c>
      <c r="AQ9" s="386" t="n">
        <f aca="false">recette!AP2*AQ$8</f>
        <v>0</v>
      </c>
      <c r="AR9" s="406" t="n">
        <f aca="false">recette!AQ2*AR$8</f>
        <v>0</v>
      </c>
      <c r="AS9" s="406" t="n">
        <f aca="false">recette!AR2*AS$8</f>
        <v>0</v>
      </c>
      <c r="AT9" s="388" t="n">
        <f aca="false">recette!AS2*AT$8</f>
        <v>0</v>
      </c>
      <c r="AU9" s="526" t="n">
        <f aca="false">recette!AT2*AU$8</f>
        <v>0</v>
      </c>
      <c r="AV9" s="501" t="s">
        <v>335</v>
      </c>
      <c r="AW9" s="513" t="n">
        <v>2460</v>
      </c>
      <c r="AY9" s="478" t="e">
        <f aca="false">SUM(B9:AL9)</f>
        <v>#DIV/0!</v>
      </c>
      <c r="AZ9" s="349"/>
      <c r="BA9" s="349"/>
      <c r="BB9" s="349"/>
      <c r="BC9" s="349"/>
      <c r="BD9" s="349"/>
      <c r="BE9" s="349"/>
      <c r="BF9" s="514"/>
      <c r="BG9" s="514"/>
      <c r="BH9" s="514"/>
      <c r="BI9" s="514"/>
      <c r="BJ9" s="514"/>
      <c r="BK9" s="514"/>
      <c r="BL9" s="514"/>
      <c r="BM9" s="514"/>
      <c r="BN9" s="514"/>
      <c r="BO9" s="514"/>
      <c r="BP9" s="514"/>
      <c r="BQ9" s="514"/>
      <c r="BR9" s="514"/>
      <c r="BS9" s="514"/>
      <c r="BT9" s="514"/>
    </row>
    <row r="10" s="349" customFormat="true" ht="27.75" hidden="false" customHeight="true" outlineLevel="0" collapsed="false">
      <c r="A10" s="308" t="s">
        <v>255</v>
      </c>
      <c r="B10" s="378" t="n">
        <f aca="false">recette!B3*B$8</f>
        <v>0</v>
      </c>
      <c r="C10" s="378" t="n">
        <f aca="false">recette!C3*C$8</f>
        <v>0</v>
      </c>
      <c r="D10" s="378" t="n">
        <f aca="false">recette!D3*D$8</f>
        <v>0</v>
      </c>
      <c r="E10" s="378" t="n">
        <f aca="false">recette!E3*E$8</f>
        <v>0</v>
      </c>
      <c r="F10" s="378" t="n">
        <f aca="false">recette!F3*F$8</f>
        <v>0</v>
      </c>
      <c r="G10" s="378" t="n">
        <f aca="false">recette!G3*G$8</f>
        <v>0</v>
      </c>
      <c r="H10" s="515" t="n">
        <f aca="false">recette!H3*H$8</f>
        <v>0</v>
      </c>
      <c r="I10" s="378" t="n">
        <f aca="false">recette!I3*I$8</f>
        <v>0</v>
      </c>
      <c r="J10" s="379"/>
      <c r="K10" s="378" t="n">
        <f aca="false">recette!K3*K$8</f>
        <v>0</v>
      </c>
      <c r="L10" s="378" t="n">
        <f aca="false">recette!L3*L$8</f>
        <v>0</v>
      </c>
      <c r="M10" s="379"/>
      <c r="N10" s="378" t="n">
        <f aca="false">recette!N3*N$8</f>
        <v>0</v>
      </c>
      <c r="O10" s="378"/>
      <c r="P10" s="379"/>
      <c r="Q10" s="378" t="n">
        <f aca="false">recette!Q3*Q$8</f>
        <v>0</v>
      </c>
      <c r="R10" s="379"/>
      <c r="S10" s="378" t="n">
        <f aca="false">recette!S3*S$8</f>
        <v>0</v>
      </c>
      <c r="T10" s="379"/>
      <c r="U10" s="378" t="n">
        <f aca="false">recette!U3*U$8</f>
        <v>0</v>
      </c>
      <c r="V10" s="379"/>
      <c r="W10" s="378" t="n">
        <f aca="false">recette!W3*W$8</f>
        <v>0</v>
      </c>
      <c r="X10" s="379"/>
      <c r="Y10" s="515" t="n">
        <f aca="false">recette!Y3*Y$8</f>
        <v>0</v>
      </c>
      <c r="Z10" s="379"/>
      <c r="AA10" s="548" t="e">
        <f aca="false">recette!AA3*AA$8</f>
        <v>#DIV/0!</v>
      </c>
      <c r="AB10" s="379"/>
      <c r="AC10" s="378" t="n">
        <f aca="false">recette!AC3*AC$8</f>
        <v>0</v>
      </c>
      <c r="AD10" s="378"/>
      <c r="AE10" s="378" t="n">
        <f aca="false">recette!AE3*AE$8</f>
        <v>0</v>
      </c>
      <c r="AF10" s="378"/>
      <c r="AG10" s="378" t="n">
        <f aca="false">recette!AG3*AG$8</f>
        <v>0</v>
      </c>
      <c r="AH10" s="378"/>
      <c r="AI10" s="378" t="n">
        <f aca="false">recette!AI3*AI$8</f>
        <v>0</v>
      </c>
      <c r="AJ10" s="378" t="n">
        <f aca="false">recette!AJ3*AJ$8</f>
        <v>0</v>
      </c>
      <c r="AK10" s="379"/>
      <c r="AL10" s="378" t="n">
        <f aca="false">recette!AK3*AL$8</f>
        <v>0</v>
      </c>
      <c r="AM10" s="378"/>
      <c r="AN10" s="378" t="n">
        <f aca="false">recette!AM3*AN$8</f>
        <v>0</v>
      </c>
      <c r="AO10" s="378"/>
      <c r="AP10" s="525" t="n">
        <f aca="false">recette!AO3*AP$8</f>
        <v>0</v>
      </c>
      <c r="AQ10" s="386" t="n">
        <f aca="false">recette!AP3*AQ$8</f>
        <v>0</v>
      </c>
      <c r="AR10" s="378" t="n">
        <f aca="false">recette!AQ3*AR$8</f>
        <v>0</v>
      </c>
      <c r="AS10" s="378" t="n">
        <f aca="false">recette!AR3*AS$8</f>
        <v>0</v>
      </c>
      <c r="AT10" s="378" t="n">
        <f aca="false">recette!AS3*AT8</f>
        <v>0</v>
      </c>
      <c r="AU10" s="378" t="n">
        <f aca="false">recette!AT3*AU8</f>
        <v>0</v>
      </c>
      <c r="AV10" s="527" t="s">
        <v>315</v>
      </c>
      <c r="AW10" s="349" t="n">
        <v>444</v>
      </c>
      <c r="AY10" s="478" t="e">
        <f aca="false">SUM(B10:AL10)</f>
        <v>#DIV/0!</v>
      </c>
      <c r="BB10" s="349" t="n">
        <f aca="false">AW17+AW19+AW21</f>
        <v>5330</v>
      </c>
    </row>
    <row r="11" s="349" customFormat="true" ht="27.75" hidden="false" customHeight="true" outlineLevel="0" collapsed="false">
      <c r="A11" s="308" t="s">
        <v>256</v>
      </c>
      <c r="B11" s="378" t="n">
        <f aca="false">recette!B4*B$8</f>
        <v>0</v>
      </c>
      <c r="C11" s="378" t="n">
        <f aca="false">recette!C4*C$8</f>
        <v>0</v>
      </c>
      <c r="D11" s="378" t="n">
        <f aca="false">recette!D4*D$8</f>
        <v>0</v>
      </c>
      <c r="E11" s="506" t="n">
        <f aca="false">recette!E4*E$8</f>
        <v>0</v>
      </c>
      <c r="F11" s="506" t="n">
        <f aca="false">recette!F4*F$8</f>
        <v>0</v>
      </c>
      <c r="G11" s="378" t="n">
        <f aca="false">recette!G4*G$8</f>
        <v>0</v>
      </c>
      <c r="H11" s="515" t="n">
        <f aca="false">recette!H4*H$8</f>
        <v>0</v>
      </c>
      <c r="I11" s="378" t="n">
        <f aca="false">recette!I4*I$8</f>
        <v>0</v>
      </c>
      <c r="J11" s="379"/>
      <c r="K11" s="378" t="n">
        <f aca="false">recette!K4*K$8</f>
        <v>0</v>
      </c>
      <c r="L11" s="378" t="n">
        <f aca="false">recette!L4*L$8</f>
        <v>0</v>
      </c>
      <c r="M11" s="379"/>
      <c r="N11" s="378" t="n">
        <f aca="false">recette!N4*N$8</f>
        <v>0</v>
      </c>
      <c r="O11" s="378"/>
      <c r="P11" s="379"/>
      <c r="Q11" s="378" t="n">
        <f aca="false">recette!Q4*Q$8</f>
        <v>0</v>
      </c>
      <c r="R11" s="379"/>
      <c r="S11" s="378" t="n">
        <f aca="false">recette!S4*S$8</f>
        <v>0</v>
      </c>
      <c r="T11" s="379"/>
      <c r="U11" s="378" t="n">
        <f aca="false">recette!U4*U$8</f>
        <v>0</v>
      </c>
      <c r="V11" s="379"/>
      <c r="W11" s="378" t="n">
        <f aca="false">recette!W4*W$8</f>
        <v>0</v>
      </c>
      <c r="X11" s="379"/>
      <c r="Y11" s="515" t="n">
        <f aca="false">recette!Y4*Y$8</f>
        <v>0</v>
      </c>
      <c r="Z11" s="379"/>
      <c r="AA11" s="548" t="e">
        <f aca="false">recette!AA4*AA$8</f>
        <v>#DIV/0!</v>
      </c>
      <c r="AB11" s="379"/>
      <c r="AC11" s="378" t="n">
        <f aca="false">recette!AC4*AC$8</f>
        <v>0</v>
      </c>
      <c r="AD11" s="378"/>
      <c r="AE11" s="378" t="n">
        <f aca="false">recette!AE4*AE$8</f>
        <v>0</v>
      </c>
      <c r="AF11" s="378"/>
      <c r="AG11" s="378" t="n">
        <f aca="false">recette!AG4*AG$8</f>
        <v>0</v>
      </c>
      <c r="AH11" s="378"/>
      <c r="AI11" s="378" t="n">
        <f aca="false">recette!AI4*AI$8</f>
        <v>0</v>
      </c>
      <c r="AJ11" s="378" t="n">
        <f aca="false">recette!AJ4*AJ$8</f>
        <v>0</v>
      </c>
      <c r="AK11" s="379"/>
      <c r="AL11" s="378" t="n">
        <f aca="false">recette!AK4*AL$8</f>
        <v>0</v>
      </c>
      <c r="AM11" s="378"/>
      <c r="AN11" s="378" t="n">
        <f aca="false">recette!AM4*AN$8</f>
        <v>0</v>
      </c>
      <c r="AO11" s="378" t="n">
        <f aca="false">recette!AN4*AO$8</f>
        <v>0</v>
      </c>
      <c r="AP11" s="525" t="n">
        <f aca="false">recette!AO4*AP$8</f>
        <v>0</v>
      </c>
      <c r="AQ11" s="386" t="n">
        <f aca="false">recette!AP4*AQ$8</f>
        <v>0</v>
      </c>
      <c r="AR11" s="378" t="n">
        <f aca="false">recette!AQ4*AR$8</f>
        <v>0</v>
      </c>
      <c r="AS11" s="378" t="n">
        <f aca="false">recette!AR4*AS$8</f>
        <v>0</v>
      </c>
      <c r="AT11" s="378"/>
      <c r="AU11" s="378"/>
      <c r="AV11" s="528" t="s">
        <v>316</v>
      </c>
      <c r="AW11" s="105" t="n">
        <v>152</v>
      </c>
      <c r="AY11" s="478" t="e">
        <f aca="false">SUM(B11:AL11)</f>
        <v>#DIV/0!</v>
      </c>
      <c r="BB11" s="349" t="n">
        <f aca="false">AW18+AW20</f>
        <v>1710</v>
      </c>
    </row>
    <row r="12" s="349" customFormat="true" ht="27.75" hidden="false" customHeight="true" outlineLevel="0" collapsed="false">
      <c r="A12" s="308" t="s">
        <v>257</v>
      </c>
      <c r="B12" s="378" t="n">
        <f aca="false">recette!B5*B$8</f>
        <v>0</v>
      </c>
      <c r="C12" s="378" t="n">
        <f aca="false">recette!C5*C$8</f>
        <v>0</v>
      </c>
      <c r="D12" s="378" t="n">
        <f aca="false">recette!D5*D$8</f>
        <v>0</v>
      </c>
      <c r="E12" s="378" t="n">
        <f aca="false">recette!E5*E$8</f>
        <v>0</v>
      </c>
      <c r="F12" s="378" t="n">
        <f aca="false">recette!F5*F$8</f>
        <v>0</v>
      </c>
      <c r="G12" s="378" t="n">
        <f aca="false">recette!G5*G$8</f>
        <v>0</v>
      </c>
      <c r="H12" s="515" t="n">
        <f aca="false">recette!H5*H$8</f>
        <v>0</v>
      </c>
      <c r="I12" s="378" t="n">
        <f aca="false">recette!I5*I$8</f>
        <v>0</v>
      </c>
      <c r="J12" s="379"/>
      <c r="K12" s="378" t="n">
        <f aca="false">recette!K5*K$8</f>
        <v>0</v>
      </c>
      <c r="L12" s="378" t="n">
        <f aca="false">recette!L5*L$8</f>
        <v>0</v>
      </c>
      <c r="M12" s="379"/>
      <c r="N12" s="378" t="n">
        <f aca="false">recette!N5*N$8</f>
        <v>0</v>
      </c>
      <c r="O12" s="378"/>
      <c r="P12" s="379"/>
      <c r="Q12" s="378" t="n">
        <f aca="false">recette!Q5*Q$8</f>
        <v>0</v>
      </c>
      <c r="R12" s="379"/>
      <c r="S12" s="378" t="n">
        <f aca="false">recette!S5*S$8</f>
        <v>0</v>
      </c>
      <c r="T12" s="379"/>
      <c r="U12" s="378" t="n">
        <f aca="false">recette!U5*U$8</f>
        <v>0</v>
      </c>
      <c r="V12" s="379"/>
      <c r="W12" s="378" t="n">
        <f aca="false">recette!W5*W$8</f>
        <v>0</v>
      </c>
      <c r="X12" s="379"/>
      <c r="Y12" s="515" t="n">
        <f aca="false">recette!Y5*Y$8</f>
        <v>0</v>
      </c>
      <c r="Z12" s="379"/>
      <c r="AA12" s="548" t="e">
        <f aca="false">recette!AA5*AA$8</f>
        <v>#DIV/0!</v>
      </c>
      <c r="AB12" s="379"/>
      <c r="AC12" s="378" t="n">
        <f aca="false">recette!AC5*AC$8</f>
        <v>0</v>
      </c>
      <c r="AD12" s="378"/>
      <c r="AE12" s="378" t="n">
        <f aca="false">recette!AE5*AE$8</f>
        <v>0</v>
      </c>
      <c r="AF12" s="378"/>
      <c r="AG12" s="378" t="n">
        <f aca="false">recette!AG5*AG$8</f>
        <v>0</v>
      </c>
      <c r="AH12" s="378"/>
      <c r="AI12" s="378" t="n">
        <f aca="false">recette!AI5*AI$8</f>
        <v>0</v>
      </c>
      <c r="AJ12" s="378" t="n">
        <f aca="false">recette!AJ5*AJ$8</f>
        <v>0</v>
      </c>
      <c r="AK12" s="379"/>
      <c r="AL12" s="378" t="n">
        <f aca="false">recette!AK5*AL$8</f>
        <v>0</v>
      </c>
      <c r="AM12" s="378"/>
      <c r="AN12" s="378" t="n">
        <f aca="false">recette!AM5*AN$8</f>
        <v>0</v>
      </c>
      <c r="AO12" s="378"/>
      <c r="AP12" s="525" t="n">
        <f aca="false">recette!AO5*AP$8</f>
        <v>0</v>
      </c>
      <c r="AQ12" s="386" t="n">
        <f aca="false">recette!AP5*AQ$8</f>
        <v>0</v>
      </c>
      <c r="AR12" s="378" t="n">
        <f aca="false">recette!AQ5*AR$8</f>
        <v>0</v>
      </c>
      <c r="AS12" s="378" t="n">
        <f aca="false">recette!AR5*AS$8</f>
        <v>0</v>
      </c>
      <c r="AT12" s="378"/>
      <c r="AU12" s="378"/>
      <c r="AV12" s="529" t="s">
        <v>317</v>
      </c>
      <c r="AW12" s="349" t="n">
        <v>320</v>
      </c>
      <c r="AY12" s="478" t="e">
        <f aca="false">SUM(B12:AL12)</f>
        <v>#DIV/0!</v>
      </c>
    </row>
    <row r="13" s="513" customFormat="true" ht="27.75" hidden="false" customHeight="true" outlineLevel="0" collapsed="false">
      <c r="A13" s="505" t="s">
        <v>99</v>
      </c>
      <c r="B13" s="406" t="n">
        <f aca="false">recette!B6*B$8</f>
        <v>0</v>
      </c>
      <c r="C13" s="407" t="n">
        <f aca="false">recette!C6*C$8</f>
        <v>0</v>
      </c>
      <c r="D13" s="406" t="n">
        <f aca="false">recette!D6*D$8</f>
        <v>0</v>
      </c>
      <c r="E13" s="506" t="n">
        <f aca="false">recette!E6*E$8</f>
        <v>0</v>
      </c>
      <c r="F13" s="506" t="n">
        <f aca="false">recette!F6*F$8</f>
        <v>0</v>
      </c>
      <c r="G13" s="408" t="n">
        <f aca="false">recette!G6*G$8</f>
        <v>0</v>
      </c>
      <c r="H13" s="516" t="n">
        <f aca="false">recette!H6*H$8</f>
        <v>0</v>
      </c>
      <c r="I13" s="408" t="n">
        <f aca="false">recette!I6*I$8</f>
        <v>0</v>
      </c>
      <c r="J13" s="379"/>
      <c r="K13" s="410" t="n">
        <f aca="false">recette!K6*K$8</f>
        <v>0</v>
      </c>
      <c r="L13" s="508" t="n">
        <f aca="false">recette!L6*L$8</f>
        <v>0</v>
      </c>
      <c r="M13" s="379"/>
      <c r="N13" s="412" t="n">
        <f aca="false">recette!N6*N$8</f>
        <v>0</v>
      </c>
      <c r="O13" s="413"/>
      <c r="P13" s="379"/>
      <c r="Q13" s="414" t="n">
        <f aca="false">recette!Q6*Q$8</f>
        <v>0</v>
      </c>
      <c r="R13" s="379"/>
      <c r="S13" s="415" t="n">
        <f aca="false">recette!S6*S$8</f>
        <v>0</v>
      </c>
      <c r="T13" s="379"/>
      <c r="U13" s="509" t="n">
        <f aca="false">recette!U6*U$8</f>
        <v>0</v>
      </c>
      <c r="V13" s="379"/>
      <c r="W13" s="416" t="n">
        <f aca="false">recette!W6*W$8</f>
        <v>0</v>
      </c>
      <c r="X13" s="379"/>
      <c r="Y13" s="516" t="n">
        <f aca="false">recette!Y6*Y$8</f>
        <v>0</v>
      </c>
      <c r="Z13" s="379"/>
      <c r="AA13" s="517" t="e">
        <f aca="false">recette!AA6*AA$8</f>
        <v>#DIV/0!</v>
      </c>
      <c r="AB13" s="379"/>
      <c r="AC13" s="417" t="n">
        <f aca="false">recette!AC6*AC$8</f>
        <v>0</v>
      </c>
      <c r="AD13" s="378"/>
      <c r="AE13" s="511" t="n">
        <f aca="false">recette!AE6*AE$8</f>
        <v>0</v>
      </c>
      <c r="AF13" s="378"/>
      <c r="AG13" s="403" t="n">
        <f aca="false">recette!AG6*AG$8</f>
        <v>0</v>
      </c>
      <c r="AH13" s="378"/>
      <c r="AI13" s="406" t="n">
        <f aca="false">recette!AI6*AI$8</f>
        <v>0</v>
      </c>
      <c r="AJ13" s="512" t="n">
        <f aca="false">recette!AJ6*AJ$8</f>
        <v>0</v>
      </c>
      <c r="AK13" s="379"/>
      <c r="AL13" s="406" t="n">
        <f aca="false">recette!AK6*AL$8</f>
        <v>0</v>
      </c>
      <c r="AM13" s="378"/>
      <c r="AN13" s="406" t="n">
        <f aca="false">recette!AM6*AN$8</f>
        <v>0</v>
      </c>
      <c r="AO13" s="406"/>
      <c r="AP13" s="525" t="n">
        <f aca="false">recette!AO6*AP$8</f>
        <v>0</v>
      </c>
      <c r="AQ13" s="386" t="n">
        <f aca="false">recette!AP6*AQ$8</f>
        <v>0</v>
      </c>
      <c r="AR13" s="406" t="n">
        <f aca="false">recette!AQ6*AR$8</f>
        <v>0</v>
      </c>
      <c r="AS13" s="406" t="n">
        <f aca="false">recette!AR6*AS$8</f>
        <v>0</v>
      </c>
      <c r="AT13" s="388" t="n">
        <f aca="false">recette!AS6*AT8</f>
        <v>0</v>
      </c>
      <c r="AU13" s="526" t="n">
        <f aca="false">recette!AT6*AU8</f>
        <v>0</v>
      </c>
      <c r="AV13" s="529" t="s">
        <v>27</v>
      </c>
      <c r="AW13" s="513" t="n">
        <v>312</v>
      </c>
      <c r="AY13" s="478" t="e">
        <f aca="false">SUM(B13:AL13)</f>
        <v>#DIV/0!</v>
      </c>
      <c r="AZ13" s="349"/>
      <c r="BA13" s="349"/>
      <c r="BB13" s="349"/>
      <c r="BC13" s="349"/>
      <c r="BD13" s="349"/>
      <c r="BE13" s="349"/>
      <c r="BF13" s="514"/>
      <c r="BG13" s="514"/>
      <c r="BH13" s="514"/>
      <c r="BI13" s="514"/>
      <c r="BJ13" s="514"/>
      <c r="BK13" s="514"/>
      <c r="BL13" s="514"/>
      <c r="BM13" s="514"/>
      <c r="BN13" s="514"/>
      <c r="BO13" s="514"/>
      <c r="BP13" s="514"/>
      <c r="BQ13" s="514"/>
      <c r="BR13" s="514"/>
      <c r="BS13" s="514"/>
      <c r="BT13" s="514"/>
    </row>
    <row r="14" s="513" customFormat="true" ht="27.75" hidden="false" customHeight="true" outlineLevel="0" collapsed="false">
      <c r="A14" s="505" t="s">
        <v>258</v>
      </c>
      <c r="B14" s="406"/>
      <c r="C14" s="407"/>
      <c r="D14" s="406"/>
      <c r="E14" s="378"/>
      <c r="F14" s="378"/>
      <c r="G14" s="408"/>
      <c r="H14" s="516"/>
      <c r="I14" s="408"/>
      <c r="J14" s="379"/>
      <c r="K14" s="410"/>
      <c r="L14" s="508"/>
      <c r="M14" s="379"/>
      <c r="N14" s="412"/>
      <c r="O14" s="413"/>
      <c r="P14" s="379"/>
      <c r="Q14" s="414"/>
      <c r="R14" s="379"/>
      <c r="S14" s="415"/>
      <c r="T14" s="379"/>
      <c r="U14" s="509"/>
      <c r="V14" s="379"/>
      <c r="W14" s="416"/>
      <c r="X14" s="379"/>
      <c r="Y14" s="516"/>
      <c r="Z14" s="379"/>
      <c r="AA14" s="517" t="e">
        <f aca="false">recette!AA7*AA$8</f>
        <v>#DIV/0!</v>
      </c>
      <c r="AB14" s="379"/>
      <c r="AC14" s="417"/>
      <c r="AD14" s="378"/>
      <c r="AE14" s="511"/>
      <c r="AF14" s="378"/>
      <c r="AG14" s="403"/>
      <c r="AH14" s="378"/>
      <c r="AI14" s="406"/>
      <c r="AJ14" s="512"/>
      <c r="AK14" s="379"/>
      <c r="AL14" s="406"/>
      <c r="AM14" s="378"/>
      <c r="AN14" s="406"/>
      <c r="AO14" s="406"/>
      <c r="AP14" s="525" t="n">
        <f aca="false">recette!AO7*AP$8</f>
        <v>0</v>
      </c>
      <c r="AQ14" s="386" t="n">
        <f aca="false">recette!AP7*AQ$8</f>
        <v>0</v>
      </c>
      <c r="AR14" s="406"/>
      <c r="AS14" s="406"/>
      <c r="AT14" s="388"/>
      <c r="AU14" s="526"/>
      <c r="AV14" s="501" t="s">
        <v>318</v>
      </c>
      <c r="AW14" s="530" t="n">
        <v>620</v>
      </c>
      <c r="AY14" s="478"/>
      <c r="AZ14" s="349"/>
      <c r="BA14" s="349"/>
      <c r="BB14" s="349"/>
      <c r="BC14" s="349"/>
      <c r="BD14" s="349"/>
      <c r="BE14" s="349"/>
      <c r="BF14" s="514"/>
      <c r="BG14" s="514"/>
      <c r="BH14" s="514"/>
      <c r="BI14" s="514"/>
      <c r="BJ14" s="514"/>
      <c r="BK14" s="514"/>
      <c r="BL14" s="514"/>
      <c r="BM14" s="514"/>
      <c r="BN14" s="514"/>
      <c r="BO14" s="514"/>
      <c r="BP14" s="514"/>
      <c r="BQ14" s="514"/>
      <c r="BR14" s="514"/>
      <c r="BS14" s="514"/>
      <c r="BT14" s="514"/>
    </row>
    <row r="15" s="349" customFormat="true" ht="27.75" hidden="false" customHeight="true" outlineLevel="0" collapsed="false">
      <c r="A15" s="308" t="s">
        <v>259</v>
      </c>
      <c r="B15" s="378" t="n">
        <f aca="false">recette!B8*B$8</f>
        <v>0</v>
      </c>
      <c r="C15" s="378" t="n">
        <f aca="false">recette!C8*C$8</f>
        <v>0</v>
      </c>
      <c r="D15" s="378" t="n">
        <f aca="false">recette!D8*D$8</f>
        <v>0</v>
      </c>
      <c r="E15" s="378" t="n">
        <f aca="false">recette!E8*E$8</f>
        <v>0</v>
      </c>
      <c r="F15" s="378" t="n">
        <f aca="false">recette!F8*F$8</f>
        <v>0</v>
      </c>
      <c r="G15" s="378" t="n">
        <f aca="false">recette!G8*G$8</f>
        <v>0</v>
      </c>
      <c r="H15" s="515" t="n">
        <f aca="false">recette!H8*H$8</f>
        <v>0</v>
      </c>
      <c r="I15" s="378" t="n">
        <f aca="false">recette!I8*I$8</f>
        <v>0</v>
      </c>
      <c r="J15" s="379"/>
      <c r="K15" s="378" t="n">
        <f aca="false">recette!K8*K$8</f>
        <v>0</v>
      </c>
      <c r="L15" s="378" t="n">
        <f aca="false">recette!L8*L$8</f>
        <v>0</v>
      </c>
      <c r="M15" s="379"/>
      <c r="N15" s="378" t="n">
        <f aca="false">recette!N8*N$8</f>
        <v>0</v>
      </c>
      <c r="O15" s="378"/>
      <c r="P15" s="379"/>
      <c r="Q15" s="378" t="n">
        <f aca="false">recette!Q8*Q$8</f>
        <v>0</v>
      </c>
      <c r="R15" s="379"/>
      <c r="S15" s="378" t="n">
        <f aca="false">recette!S8*S$8</f>
        <v>0</v>
      </c>
      <c r="T15" s="379"/>
      <c r="U15" s="378" t="n">
        <f aca="false">recette!U8*U$8</f>
        <v>0</v>
      </c>
      <c r="V15" s="379"/>
      <c r="W15" s="378" t="n">
        <f aca="false">recette!W8*W$8</f>
        <v>0</v>
      </c>
      <c r="X15" s="379"/>
      <c r="Y15" s="515" t="n">
        <f aca="false">recette!Y8*Y$8</f>
        <v>0</v>
      </c>
      <c r="Z15" s="379"/>
      <c r="AA15" s="548" t="e">
        <f aca="false">recette!AA8*AA$8</f>
        <v>#DIV/0!</v>
      </c>
      <c r="AB15" s="379"/>
      <c r="AC15" s="378" t="n">
        <f aca="false">recette!AC8*AC$8</f>
        <v>0</v>
      </c>
      <c r="AD15" s="378"/>
      <c r="AE15" s="378" t="n">
        <f aca="false">recette!AE8*AE$8</f>
        <v>0</v>
      </c>
      <c r="AF15" s="378"/>
      <c r="AG15" s="378" t="n">
        <f aca="false">recette!AG8*AG$8</f>
        <v>0</v>
      </c>
      <c r="AH15" s="378"/>
      <c r="AI15" s="378" t="n">
        <f aca="false">recette!AI8*AI$8</f>
        <v>0</v>
      </c>
      <c r="AJ15" s="378" t="n">
        <f aca="false">recette!AJ8*AJ$8</f>
        <v>0</v>
      </c>
      <c r="AK15" s="379"/>
      <c r="AL15" s="378" t="n">
        <f aca="false">recette!AK8*AL$8</f>
        <v>0</v>
      </c>
      <c r="AM15" s="378"/>
      <c r="AN15" s="378" t="n">
        <f aca="false">recette!AM8*AN$8</f>
        <v>0</v>
      </c>
      <c r="AO15" s="378"/>
      <c r="AP15" s="525" t="n">
        <f aca="false">recette!AO8*AP$8</f>
        <v>0</v>
      </c>
      <c r="AQ15" s="386" t="n">
        <f aca="false">recette!AP8*AQ$8</f>
        <v>0</v>
      </c>
      <c r="AR15" s="378" t="n">
        <f aca="false">recette!AQ8*AR$8</f>
        <v>0</v>
      </c>
      <c r="AS15" s="378" t="n">
        <f aca="false">recette!AR8*AS$8</f>
        <v>0</v>
      </c>
      <c r="AT15" s="378"/>
      <c r="AU15" s="378"/>
      <c r="AV15" s="531" t="s">
        <v>318</v>
      </c>
      <c r="AW15" s="530" t="n">
        <v>1240</v>
      </c>
      <c r="AY15" s="478" t="e">
        <f aca="false">SUM(B15:AL15)</f>
        <v>#DIV/0!</v>
      </c>
    </row>
    <row r="16" s="513" customFormat="true" ht="27.75" hidden="false" customHeight="true" outlineLevel="0" collapsed="false">
      <c r="A16" s="505" t="s">
        <v>55</v>
      </c>
      <c r="B16" s="406" t="n">
        <f aca="false">recette!B9*B$8</f>
        <v>0</v>
      </c>
      <c r="C16" s="407" t="n">
        <f aca="false">recette!C9*C$8</f>
        <v>0</v>
      </c>
      <c r="D16" s="406" t="n">
        <f aca="false">recette!D9*D$8</f>
        <v>0</v>
      </c>
      <c r="E16" s="506" t="n">
        <f aca="false">recette!E9*E$8</f>
        <v>0</v>
      </c>
      <c r="F16" s="506" t="n">
        <f aca="false">recette!F9*F$8</f>
        <v>0</v>
      </c>
      <c r="G16" s="408" t="n">
        <f aca="false">recette!G9*G$8</f>
        <v>0</v>
      </c>
      <c r="H16" s="516" t="n">
        <f aca="false">recette!H9*H$8</f>
        <v>0</v>
      </c>
      <c r="I16" s="408" t="n">
        <f aca="false">recette!I9*I$8</f>
        <v>0</v>
      </c>
      <c r="J16" s="379"/>
      <c r="K16" s="410" t="n">
        <f aca="false">recette!K9*K$8</f>
        <v>0</v>
      </c>
      <c r="L16" s="508" t="n">
        <f aca="false">recette!L9*L$8</f>
        <v>0</v>
      </c>
      <c r="M16" s="379"/>
      <c r="N16" s="412" t="n">
        <f aca="false">recette!N9*N$8</f>
        <v>0</v>
      </c>
      <c r="O16" s="413"/>
      <c r="P16" s="379"/>
      <c r="Q16" s="414" t="n">
        <f aca="false">recette!Q9*Q$8</f>
        <v>0</v>
      </c>
      <c r="R16" s="379"/>
      <c r="S16" s="415" t="n">
        <f aca="false">recette!S9*S$8</f>
        <v>0</v>
      </c>
      <c r="T16" s="379"/>
      <c r="U16" s="509" t="n">
        <f aca="false">recette!U9*U$8</f>
        <v>0</v>
      </c>
      <c r="V16" s="379"/>
      <c r="W16" s="416" t="n">
        <f aca="false">recette!W9*W$8</f>
        <v>0</v>
      </c>
      <c r="X16" s="379"/>
      <c r="Y16" s="516" t="n">
        <f aca="false">recette!Y9*Y$8</f>
        <v>0</v>
      </c>
      <c r="Z16" s="379"/>
      <c r="AA16" s="517" t="e">
        <f aca="false">recette!AA9*AA$8</f>
        <v>#DIV/0!</v>
      </c>
      <c r="AB16" s="379"/>
      <c r="AC16" s="417" t="n">
        <f aca="false">recette!AC9*AC$8</f>
        <v>0</v>
      </c>
      <c r="AD16" s="378"/>
      <c r="AE16" s="511" t="n">
        <f aca="false">recette!AE9*AE$8</f>
        <v>0</v>
      </c>
      <c r="AF16" s="378"/>
      <c r="AG16" s="403" t="n">
        <f aca="false">recette!AG9*AG$8</f>
        <v>0</v>
      </c>
      <c r="AH16" s="378"/>
      <c r="AI16" s="406" t="n">
        <f aca="false">recette!AI9*AI$8</f>
        <v>0</v>
      </c>
      <c r="AJ16" s="512" t="n">
        <f aca="false">recette!AJ9*AJ$8</f>
        <v>0</v>
      </c>
      <c r="AK16" s="379"/>
      <c r="AL16" s="406" t="n">
        <f aca="false">recette!AK9*AL$8</f>
        <v>0</v>
      </c>
      <c r="AM16" s="378"/>
      <c r="AN16" s="406" t="n">
        <f aca="false">recette!AM9*AN$8</f>
        <v>0</v>
      </c>
      <c r="AO16" s="406" t="n">
        <f aca="false">recette!AN9*AO$8</f>
        <v>0</v>
      </c>
      <c r="AP16" s="525" t="n">
        <f aca="false">recette!AO9*AP$8</f>
        <v>0</v>
      </c>
      <c r="AQ16" s="386" t="n">
        <f aca="false">recette!AP9*AQ$8</f>
        <v>0</v>
      </c>
      <c r="AR16" s="406" t="n">
        <f aca="false">recette!AQ9*AR$8</f>
        <v>0</v>
      </c>
      <c r="AS16" s="406" t="n">
        <f aca="false">recette!AR9*AS$8</f>
        <v>0</v>
      </c>
      <c r="AT16" s="388" t="n">
        <f aca="false">recette!AS9*AT$8</f>
        <v>0</v>
      </c>
      <c r="AU16" s="526" t="n">
        <f aca="false">recette!AT9*AU$8</f>
        <v>0</v>
      </c>
      <c r="AV16" s="501"/>
      <c r="AY16" s="478" t="e">
        <f aca="false">SUM(B16:AL16)</f>
        <v>#DIV/0!</v>
      </c>
      <c r="AZ16" s="349"/>
      <c r="BA16" s="349"/>
      <c r="BB16" s="349"/>
      <c r="BC16" s="349"/>
      <c r="BD16" s="349"/>
      <c r="BE16" s="349"/>
      <c r="BF16" s="514"/>
      <c r="BG16" s="514"/>
      <c r="BH16" s="514"/>
      <c r="BI16" s="514"/>
      <c r="BJ16" s="514"/>
      <c r="BK16" s="514"/>
      <c r="BL16" s="514"/>
      <c r="BM16" s="514"/>
      <c r="BN16" s="514"/>
      <c r="BO16" s="514"/>
      <c r="BP16" s="514"/>
      <c r="BQ16" s="514"/>
      <c r="BR16" s="514"/>
      <c r="BS16" s="514"/>
      <c r="BT16" s="514"/>
    </row>
    <row r="17" s="349" customFormat="true" ht="27.75" hidden="false" customHeight="true" outlineLevel="0" collapsed="false">
      <c r="A17" s="308" t="s">
        <v>56</v>
      </c>
      <c r="B17" s="378" t="n">
        <f aca="false">recette!B10*B$8</f>
        <v>0</v>
      </c>
      <c r="C17" s="378" t="n">
        <f aca="false">recette!C10*C$8</f>
        <v>0</v>
      </c>
      <c r="D17" s="378" t="n">
        <f aca="false">recette!D10*D$8</f>
        <v>0</v>
      </c>
      <c r="E17" s="378" t="n">
        <f aca="false">recette!E10*E$8</f>
        <v>0</v>
      </c>
      <c r="F17" s="378" t="n">
        <f aca="false">recette!F10*F$8</f>
        <v>0</v>
      </c>
      <c r="G17" s="378" t="n">
        <f aca="false">recette!G10*G$8</f>
        <v>0</v>
      </c>
      <c r="H17" s="515" t="n">
        <f aca="false">recette!H10*H$8</f>
        <v>0</v>
      </c>
      <c r="I17" s="378" t="n">
        <f aca="false">recette!I10*I$8</f>
        <v>0</v>
      </c>
      <c r="J17" s="379"/>
      <c r="K17" s="378" t="n">
        <f aca="false">recette!K10*K$8</f>
        <v>0</v>
      </c>
      <c r="L17" s="378" t="n">
        <f aca="false">recette!L10*L$8</f>
        <v>0</v>
      </c>
      <c r="M17" s="379"/>
      <c r="N17" s="378" t="n">
        <f aca="false">recette!N10*N$8</f>
        <v>0</v>
      </c>
      <c r="O17" s="378"/>
      <c r="P17" s="379"/>
      <c r="Q17" s="378" t="n">
        <f aca="false">recette!Q10*Q$8</f>
        <v>0</v>
      </c>
      <c r="R17" s="379"/>
      <c r="S17" s="378" t="n">
        <f aca="false">recette!S10*S$8</f>
        <v>0</v>
      </c>
      <c r="T17" s="379"/>
      <c r="U17" s="378" t="n">
        <f aca="false">recette!U10*U$8</f>
        <v>0</v>
      </c>
      <c r="V17" s="379"/>
      <c r="W17" s="378" t="n">
        <f aca="false">recette!W10*W$8</f>
        <v>0</v>
      </c>
      <c r="X17" s="379"/>
      <c r="Y17" s="515" t="n">
        <f aca="false">recette!Y10*Y$8</f>
        <v>0</v>
      </c>
      <c r="Z17" s="379"/>
      <c r="AA17" s="548" t="e">
        <f aca="false">recette!AA10*AA$8</f>
        <v>#DIV/0!</v>
      </c>
      <c r="AB17" s="379"/>
      <c r="AC17" s="378" t="n">
        <f aca="false">recette!AC10*AC$8</f>
        <v>0</v>
      </c>
      <c r="AD17" s="378"/>
      <c r="AE17" s="378" t="n">
        <f aca="false">recette!AE10*AE$8</f>
        <v>0</v>
      </c>
      <c r="AF17" s="378"/>
      <c r="AG17" s="378" t="n">
        <f aca="false">recette!AG10*AG$8</f>
        <v>0</v>
      </c>
      <c r="AH17" s="378"/>
      <c r="AI17" s="378" t="n">
        <f aca="false">recette!AI10*AI$8</f>
        <v>0</v>
      </c>
      <c r="AJ17" s="378" t="n">
        <f aca="false">recette!AJ10*AJ$8</f>
        <v>0</v>
      </c>
      <c r="AK17" s="379"/>
      <c r="AL17" s="378" t="n">
        <f aca="false">recette!AK10*AL$8</f>
        <v>0</v>
      </c>
      <c r="AM17" s="378"/>
      <c r="AN17" s="378" t="n">
        <f aca="false">recette!AM10*AN$8</f>
        <v>0</v>
      </c>
      <c r="AO17" s="378" t="n">
        <f aca="false">recette!AN10*AO$8</f>
        <v>0</v>
      </c>
      <c r="AP17" s="525" t="n">
        <f aca="false">recette!AO10*AP$8</f>
        <v>0</v>
      </c>
      <c r="AQ17" s="386" t="n">
        <f aca="false">recette!AP10*AQ$8</f>
        <v>0</v>
      </c>
      <c r="AR17" s="378" t="n">
        <f aca="false">recette!AQ10*AR$8</f>
        <v>0</v>
      </c>
      <c r="AS17" s="378" t="n">
        <f aca="false">recette!AR10*AS$8</f>
        <v>0</v>
      </c>
      <c r="AT17" s="378" t="n">
        <f aca="false">recette!AS10*AT$8</f>
        <v>0</v>
      </c>
      <c r="AU17" s="378" t="n">
        <f aca="false">recette!AT10*AU$8</f>
        <v>0</v>
      </c>
      <c r="AV17" s="501" t="s">
        <v>319</v>
      </c>
      <c r="AW17" s="349" t="n">
        <v>590</v>
      </c>
      <c r="AY17" s="478" t="e">
        <f aca="false">SUM(B17:AL17)</f>
        <v>#DIV/0!</v>
      </c>
    </row>
    <row r="18" s="513" customFormat="true" ht="27.75" hidden="false" customHeight="true" outlineLevel="0" collapsed="false">
      <c r="A18" s="505" t="s">
        <v>260</v>
      </c>
      <c r="B18" s="406" t="n">
        <f aca="false">recette!B11*B$8</f>
        <v>0</v>
      </c>
      <c r="C18" s="407" t="n">
        <f aca="false">recette!C11*C$8</f>
        <v>0</v>
      </c>
      <c r="D18" s="406" t="n">
        <f aca="false">recette!D11*D$8</f>
        <v>0</v>
      </c>
      <c r="E18" s="506" t="n">
        <f aca="false">recette!E11*E$8</f>
        <v>0</v>
      </c>
      <c r="F18" s="506" t="n">
        <f aca="false">recette!F11*F$8</f>
        <v>0</v>
      </c>
      <c r="G18" s="408" t="n">
        <f aca="false">recette!G11*G$8</f>
        <v>0</v>
      </c>
      <c r="H18" s="516" t="n">
        <f aca="false">recette!H11*H$8</f>
        <v>0</v>
      </c>
      <c r="I18" s="408" t="n">
        <f aca="false">recette!I11*I$8</f>
        <v>0</v>
      </c>
      <c r="J18" s="379"/>
      <c r="K18" s="410" t="n">
        <f aca="false">recette!K11*K$8</f>
        <v>0</v>
      </c>
      <c r="L18" s="508" t="n">
        <f aca="false">recette!L11*L$8</f>
        <v>0</v>
      </c>
      <c r="M18" s="379"/>
      <c r="N18" s="412" t="n">
        <f aca="false">recette!N11*N$8</f>
        <v>0</v>
      </c>
      <c r="O18" s="413"/>
      <c r="P18" s="379"/>
      <c r="Q18" s="414" t="n">
        <f aca="false">recette!Q11*Q$8</f>
        <v>0</v>
      </c>
      <c r="R18" s="379"/>
      <c r="S18" s="415" t="n">
        <f aca="false">recette!S11*S$8</f>
        <v>0</v>
      </c>
      <c r="T18" s="379"/>
      <c r="U18" s="509" t="n">
        <f aca="false">recette!U11*U$8</f>
        <v>0</v>
      </c>
      <c r="V18" s="379"/>
      <c r="W18" s="416" t="n">
        <f aca="false">recette!W11*W$8</f>
        <v>0</v>
      </c>
      <c r="X18" s="379"/>
      <c r="Y18" s="516" t="n">
        <f aca="false">recette!Y11*Y$8</f>
        <v>0</v>
      </c>
      <c r="Z18" s="379"/>
      <c r="AA18" s="517" t="e">
        <f aca="false">recette!AA11*AA$8</f>
        <v>#DIV/0!</v>
      </c>
      <c r="AB18" s="379"/>
      <c r="AC18" s="417" t="n">
        <f aca="false">recette!AC11*AC$8</f>
        <v>0</v>
      </c>
      <c r="AD18" s="378"/>
      <c r="AE18" s="511" t="n">
        <f aca="false">recette!AE11*AE$8</f>
        <v>0</v>
      </c>
      <c r="AF18" s="378"/>
      <c r="AG18" s="403" t="n">
        <f aca="false">recette!AG11*AG$8</f>
        <v>0</v>
      </c>
      <c r="AH18" s="378"/>
      <c r="AI18" s="406" t="n">
        <f aca="false">recette!AI11*AI$8</f>
        <v>0</v>
      </c>
      <c r="AJ18" s="512" t="n">
        <f aca="false">recette!AJ11*AJ$8</f>
        <v>0</v>
      </c>
      <c r="AK18" s="379"/>
      <c r="AL18" s="406" t="n">
        <f aca="false">recette!AK11*AL$8</f>
        <v>0</v>
      </c>
      <c r="AM18" s="378"/>
      <c r="AN18" s="406" t="n">
        <f aca="false">recette!AM11*AN$8</f>
        <v>0</v>
      </c>
      <c r="AO18" s="406" t="n">
        <f aca="false">recette!AN11*AO$8</f>
        <v>0</v>
      </c>
      <c r="AP18" s="525" t="n">
        <f aca="false">recette!AO11*AP$8</f>
        <v>0</v>
      </c>
      <c r="AQ18" s="386" t="n">
        <f aca="false">recette!AP11*AQ$8</f>
        <v>0</v>
      </c>
      <c r="AR18" s="406" t="n">
        <f aca="false">recette!AQ11*AR$8</f>
        <v>0</v>
      </c>
      <c r="AS18" s="406" t="n">
        <f aca="false">recette!AR11*AS$8</f>
        <v>0</v>
      </c>
      <c r="AT18" s="388" t="n">
        <f aca="false">recette!AS11*AT$8</f>
        <v>0</v>
      </c>
      <c r="AU18" s="526" t="n">
        <f aca="false">recette!AT11*AU$8</f>
        <v>0</v>
      </c>
      <c r="AV18" s="501" t="s">
        <v>320</v>
      </c>
      <c r="AW18" s="349" t="n">
        <v>570</v>
      </c>
      <c r="AY18" s="478" t="e">
        <f aca="false">SUM(B18:AL18)</f>
        <v>#DIV/0!</v>
      </c>
      <c r="AZ18" s="349"/>
      <c r="BA18" s="349"/>
      <c r="BB18" s="349"/>
      <c r="BC18" s="349"/>
      <c r="BD18" s="349"/>
      <c r="BE18" s="349"/>
      <c r="BF18" s="514"/>
      <c r="BG18" s="514"/>
      <c r="BH18" s="514"/>
      <c r="BI18" s="514"/>
      <c r="BJ18" s="514"/>
      <c r="BK18" s="514"/>
      <c r="BL18" s="514"/>
      <c r="BM18" s="514"/>
      <c r="BN18" s="514"/>
      <c r="BO18" s="514"/>
      <c r="BP18" s="514"/>
      <c r="BQ18" s="514"/>
      <c r="BR18" s="514"/>
      <c r="BS18" s="514"/>
      <c r="BT18" s="514"/>
    </row>
    <row r="19" s="349" customFormat="true" ht="27.75" hidden="false" customHeight="true" outlineLevel="0" collapsed="false">
      <c r="A19" s="308" t="s">
        <v>104</v>
      </c>
      <c r="B19" s="378" t="n">
        <f aca="false">recette!B12*B$8</f>
        <v>0</v>
      </c>
      <c r="C19" s="378" t="n">
        <f aca="false">recette!C12*C$8</f>
        <v>0</v>
      </c>
      <c r="D19" s="378" t="n">
        <f aca="false">recette!D12*D$8</f>
        <v>0</v>
      </c>
      <c r="E19" s="378" t="n">
        <f aca="false">recette!E12*E$8</f>
        <v>0</v>
      </c>
      <c r="F19" s="378" t="n">
        <f aca="false">recette!F12*F$8</f>
        <v>0</v>
      </c>
      <c r="G19" s="378" t="n">
        <f aca="false">recette!G12*G$8</f>
        <v>0</v>
      </c>
      <c r="H19" s="515" t="n">
        <f aca="false">recette!H12*H$8</f>
        <v>0</v>
      </c>
      <c r="I19" s="378" t="n">
        <f aca="false">recette!I12*I$8</f>
        <v>0</v>
      </c>
      <c r="J19" s="379"/>
      <c r="K19" s="378" t="n">
        <f aca="false">recette!K12*K$8</f>
        <v>0</v>
      </c>
      <c r="L19" s="378" t="n">
        <f aca="false">recette!L12*L$8</f>
        <v>0</v>
      </c>
      <c r="M19" s="379"/>
      <c r="N19" s="378" t="n">
        <f aca="false">recette!N12*N$8</f>
        <v>0</v>
      </c>
      <c r="O19" s="378"/>
      <c r="P19" s="379"/>
      <c r="Q19" s="378" t="n">
        <f aca="false">recette!Q12*Q$8</f>
        <v>0</v>
      </c>
      <c r="R19" s="379"/>
      <c r="S19" s="378" t="n">
        <f aca="false">recette!S12*S$8</f>
        <v>0</v>
      </c>
      <c r="T19" s="379"/>
      <c r="U19" s="378" t="n">
        <f aca="false">recette!U12*U$8</f>
        <v>0</v>
      </c>
      <c r="V19" s="379"/>
      <c r="W19" s="378" t="n">
        <f aca="false">recette!W12*W$8</f>
        <v>0</v>
      </c>
      <c r="X19" s="379"/>
      <c r="Y19" s="515" t="n">
        <f aca="false">recette!Y12*Y$8</f>
        <v>0</v>
      </c>
      <c r="Z19" s="379"/>
      <c r="AA19" s="548" t="e">
        <f aca="false">recette!AA12*AA$8</f>
        <v>#DIV/0!</v>
      </c>
      <c r="AB19" s="379"/>
      <c r="AC19" s="378" t="n">
        <f aca="false">recette!AC12*AC$8</f>
        <v>0</v>
      </c>
      <c r="AD19" s="378"/>
      <c r="AE19" s="378" t="n">
        <f aca="false">recette!AE12*AE$8</f>
        <v>0</v>
      </c>
      <c r="AF19" s="378"/>
      <c r="AG19" s="378" t="n">
        <f aca="false">recette!AG12*AG$8</f>
        <v>0</v>
      </c>
      <c r="AH19" s="378"/>
      <c r="AI19" s="378" t="n">
        <f aca="false">recette!AI12*AI$8</f>
        <v>0</v>
      </c>
      <c r="AJ19" s="378" t="n">
        <f aca="false">recette!AJ12*AJ$8</f>
        <v>0</v>
      </c>
      <c r="AK19" s="379"/>
      <c r="AL19" s="378" t="n">
        <f aca="false">recette!AK12*AL$8</f>
        <v>0</v>
      </c>
      <c r="AM19" s="378"/>
      <c r="AN19" s="378" t="n">
        <f aca="false">recette!AM12*AN$8</f>
        <v>0</v>
      </c>
      <c r="AO19" s="406" t="n">
        <f aca="false">recette!AN12*AO$8</f>
        <v>0</v>
      </c>
      <c r="AP19" s="525" t="n">
        <f aca="false">recette!AO12*AP$8</f>
        <v>0</v>
      </c>
      <c r="AQ19" s="386" t="n">
        <f aca="false">recette!AP12*AQ$8</f>
        <v>0</v>
      </c>
      <c r="AR19" s="378" t="n">
        <f aca="false">recette!AQ12*AR$8</f>
        <v>0</v>
      </c>
      <c r="AS19" s="378" t="n">
        <f aca="false">recette!AR12*AS$8</f>
        <v>0</v>
      </c>
      <c r="AT19" s="388" t="n">
        <f aca="false">recette!AS12*AT$8</f>
        <v>0</v>
      </c>
      <c r="AU19" s="526" t="n">
        <f aca="false">recette!AT12*AU$8</f>
        <v>0</v>
      </c>
      <c r="AV19" s="501" t="s">
        <v>321</v>
      </c>
      <c r="AW19" s="349" t="n">
        <v>1180</v>
      </c>
      <c r="AY19" s="478" t="e">
        <f aca="false">SUM(B19:AL19)</f>
        <v>#DIV/0!</v>
      </c>
      <c r="BC19" s="349" t="n">
        <f aca="false">438*8</f>
        <v>3504</v>
      </c>
    </row>
    <row r="20" s="513" customFormat="true" ht="27.75" hidden="false" customHeight="true" outlineLevel="0" collapsed="false">
      <c r="A20" s="505" t="s">
        <v>261</v>
      </c>
      <c r="B20" s="406" t="n">
        <f aca="false">recette!B14*B$8</f>
        <v>0</v>
      </c>
      <c r="C20" s="407" t="n">
        <f aca="false">recette!C14*C$8</f>
        <v>0</v>
      </c>
      <c r="D20" s="406" t="n">
        <f aca="false">recette!D14*D$8</f>
        <v>0</v>
      </c>
      <c r="E20" s="379"/>
      <c r="F20" s="379"/>
      <c r="G20" s="408" t="n">
        <f aca="false">recette!G14*G$8</f>
        <v>0</v>
      </c>
      <c r="H20" s="516" t="n">
        <f aca="false">recette!H14*H$8</f>
        <v>0</v>
      </c>
      <c r="I20" s="408" t="n">
        <f aca="false">recette!I14*I$8</f>
        <v>0</v>
      </c>
      <c r="J20" s="379"/>
      <c r="K20" s="410" t="n">
        <f aca="false">recette!K14*K$8</f>
        <v>0</v>
      </c>
      <c r="L20" s="508" t="n">
        <f aca="false">recette!L14*L$8</f>
        <v>0</v>
      </c>
      <c r="M20" s="379"/>
      <c r="N20" s="412" t="n">
        <f aca="false">recette!N14*N$8</f>
        <v>0</v>
      </c>
      <c r="O20" s="413"/>
      <c r="P20" s="379"/>
      <c r="Q20" s="414" t="n">
        <f aca="false">recette!Q14*Q$8</f>
        <v>0</v>
      </c>
      <c r="R20" s="379"/>
      <c r="S20" s="415" t="n">
        <f aca="false">recette!S14*S$8</f>
        <v>0</v>
      </c>
      <c r="T20" s="379"/>
      <c r="U20" s="509" t="n">
        <f aca="false">recette!U14*U$8</f>
        <v>0</v>
      </c>
      <c r="V20" s="379"/>
      <c r="W20" s="416" t="n">
        <f aca="false">recette!W14*W$8</f>
        <v>0</v>
      </c>
      <c r="X20" s="379"/>
      <c r="Y20" s="516" t="n">
        <f aca="false">recette!Y14*Y$8</f>
        <v>0</v>
      </c>
      <c r="Z20" s="379"/>
      <c r="AA20" s="517" t="e">
        <f aca="false">recette!AA14*AA$8</f>
        <v>#DIV/0!</v>
      </c>
      <c r="AB20" s="379"/>
      <c r="AC20" s="417" t="n">
        <f aca="false">recette!AC14*AC$8</f>
        <v>0</v>
      </c>
      <c r="AD20" s="378"/>
      <c r="AE20" s="511" t="n">
        <f aca="false">recette!AE14*AE$8</f>
        <v>0</v>
      </c>
      <c r="AF20" s="378"/>
      <c r="AG20" s="403" t="n">
        <f aca="false">recette!AG14*AG$8</f>
        <v>0</v>
      </c>
      <c r="AH20" s="378"/>
      <c r="AI20" s="406" t="n">
        <f aca="false">recette!AI14*AI$8</f>
        <v>0</v>
      </c>
      <c r="AJ20" s="512" t="n">
        <f aca="false">recette!AJ14*AJ$8</f>
        <v>0</v>
      </c>
      <c r="AK20" s="349"/>
      <c r="AL20" s="406" t="n">
        <f aca="false">recette!AK14*AL$8</f>
        <v>0</v>
      </c>
      <c r="AM20" s="378"/>
      <c r="AN20" s="406" t="n">
        <f aca="false">recette!AM14*AN$8</f>
        <v>0</v>
      </c>
      <c r="AO20" s="406"/>
      <c r="AP20" s="525" t="n">
        <f aca="false">recette!AO13*AP$8</f>
        <v>0</v>
      </c>
      <c r="AQ20" s="386" t="n">
        <f aca="false">recette!AP13*AQ$8</f>
        <v>0</v>
      </c>
      <c r="AR20" s="406" t="n">
        <f aca="false">recette!AQ14*AR$8</f>
        <v>0</v>
      </c>
      <c r="AS20" s="406" t="n">
        <f aca="false">recette!AR14*AS$8</f>
        <v>0</v>
      </c>
      <c r="AT20" s="388"/>
      <c r="AU20" s="526"/>
      <c r="AV20" s="501" t="s">
        <v>322</v>
      </c>
      <c r="AW20" s="349" t="n">
        <v>1140</v>
      </c>
      <c r="AY20" s="478" t="e">
        <f aca="false">SUM(B20:AL20)</f>
        <v>#DIV/0!</v>
      </c>
      <c r="AZ20" s="349"/>
      <c r="BA20" s="349"/>
      <c r="BB20" s="349"/>
      <c r="BC20" s="349"/>
      <c r="BD20" s="349"/>
      <c r="BE20" s="349"/>
      <c r="BF20" s="514"/>
      <c r="BG20" s="514"/>
      <c r="BH20" s="514"/>
      <c r="BI20" s="514"/>
      <c r="BJ20" s="514"/>
      <c r="BK20" s="514"/>
      <c r="BL20" s="514"/>
      <c r="BM20" s="514"/>
      <c r="BN20" s="514"/>
      <c r="BO20" s="514"/>
      <c r="BP20" s="514"/>
      <c r="BQ20" s="514"/>
      <c r="BR20" s="514"/>
      <c r="BS20" s="514"/>
      <c r="BT20" s="514"/>
    </row>
    <row r="21" s="349" customFormat="true" ht="27.75" hidden="false" customHeight="true" outlineLevel="0" collapsed="false">
      <c r="A21" s="308" t="s">
        <v>262</v>
      </c>
      <c r="B21" s="378" t="n">
        <f aca="false">recette!B15*B$8</f>
        <v>0</v>
      </c>
      <c r="C21" s="378" t="n">
        <f aca="false">recette!C15*C$8</f>
        <v>0</v>
      </c>
      <c r="D21" s="378" t="n">
        <f aca="false">recette!D15*D$8</f>
        <v>0</v>
      </c>
      <c r="E21" s="379"/>
      <c r="F21" s="379"/>
      <c r="G21" s="378" t="n">
        <f aca="false">recette!G15*G$8</f>
        <v>0</v>
      </c>
      <c r="H21" s="515" t="n">
        <f aca="false">recette!H15*H$8</f>
        <v>0</v>
      </c>
      <c r="I21" s="378" t="n">
        <f aca="false">recette!I15*I$8</f>
        <v>0</v>
      </c>
      <c r="J21" s="379"/>
      <c r="K21" s="378" t="n">
        <f aca="false">recette!K15*K$8</f>
        <v>0</v>
      </c>
      <c r="L21" s="378" t="n">
        <f aca="false">recette!L15*L$8</f>
        <v>0</v>
      </c>
      <c r="M21" s="379"/>
      <c r="N21" s="378" t="n">
        <f aca="false">recette!N15*N$8</f>
        <v>0</v>
      </c>
      <c r="O21" s="378"/>
      <c r="P21" s="379"/>
      <c r="Q21" s="378" t="n">
        <f aca="false">recette!Q15*Q$8</f>
        <v>0</v>
      </c>
      <c r="R21" s="379"/>
      <c r="S21" s="378" t="n">
        <f aca="false">recette!S15*S$8</f>
        <v>0</v>
      </c>
      <c r="T21" s="379"/>
      <c r="U21" s="378" t="n">
        <f aca="false">recette!U15*U$8</f>
        <v>0</v>
      </c>
      <c r="V21" s="379"/>
      <c r="W21" s="378" t="n">
        <f aca="false">recette!W15*W$8</f>
        <v>0</v>
      </c>
      <c r="X21" s="379"/>
      <c r="Y21" s="515" t="n">
        <f aca="false">recette!Y15*Y$8</f>
        <v>0</v>
      </c>
      <c r="Z21" s="379"/>
      <c r="AA21" s="548" t="e">
        <f aca="false">recette!AA15*AA$8</f>
        <v>#DIV/0!</v>
      </c>
      <c r="AB21" s="379"/>
      <c r="AC21" s="378" t="n">
        <f aca="false">recette!AC15*AC$8</f>
        <v>0</v>
      </c>
      <c r="AD21" s="378"/>
      <c r="AE21" s="378" t="n">
        <f aca="false">recette!AE15*AE$8</f>
        <v>0</v>
      </c>
      <c r="AF21" s="378"/>
      <c r="AG21" s="378" t="n">
        <f aca="false">recette!AG15*AG$8</f>
        <v>0</v>
      </c>
      <c r="AH21" s="378"/>
      <c r="AI21" s="378" t="n">
        <f aca="false">recette!AI15*AI$8</f>
        <v>0</v>
      </c>
      <c r="AJ21" s="378" t="n">
        <f aca="false">recette!AJ15*AJ$8</f>
        <v>0</v>
      </c>
      <c r="AL21" s="378" t="n">
        <f aca="false">recette!AK15*AL$8</f>
        <v>0</v>
      </c>
      <c r="AM21" s="378"/>
      <c r="AN21" s="378" t="n">
        <f aca="false">recette!AM15*AN$8</f>
        <v>0</v>
      </c>
      <c r="AO21" s="378"/>
      <c r="AP21" s="525" t="n">
        <f aca="false">recette!AO14*AP$8</f>
        <v>0</v>
      </c>
      <c r="AQ21" s="386" t="n">
        <f aca="false">recette!AP14*AQ$8</f>
        <v>0</v>
      </c>
      <c r="AR21" s="378" t="n">
        <f aca="false">recette!AQ15*AR$8</f>
        <v>0</v>
      </c>
      <c r="AS21" s="378" t="n">
        <f aca="false">recette!AR15*AS$8</f>
        <v>0</v>
      </c>
      <c r="AT21" s="378"/>
      <c r="AU21" s="378"/>
      <c r="AV21" s="501" t="s">
        <v>323</v>
      </c>
      <c r="AW21" s="349" t="n">
        <v>3560</v>
      </c>
      <c r="AY21" s="478" t="e">
        <f aca="false">SUM(B21:AL21)</f>
        <v>#DIV/0!</v>
      </c>
    </row>
    <row r="22" s="513" customFormat="true" ht="27.75" hidden="false" customHeight="true" outlineLevel="0" collapsed="false">
      <c r="A22" s="505" t="s">
        <v>264</v>
      </c>
      <c r="B22" s="406" t="n">
        <f aca="false">recette!B16*B$8</f>
        <v>0</v>
      </c>
      <c r="C22" s="407" t="n">
        <f aca="false">recette!C16*C$8</f>
        <v>0</v>
      </c>
      <c r="D22" s="406" t="n">
        <f aca="false">recette!D16*D$8</f>
        <v>0</v>
      </c>
      <c r="E22" s="379"/>
      <c r="F22" s="379"/>
      <c r="G22" s="408" t="n">
        <f aca="false">recette!G16*G$8</f>
        <v>0</v>
      </c>
      <c r="H22" s="516" t="n">
        <f aca="false">recette!H16*H$8</f>
        <v>0</v>
      </c>
      <c r="I22" s="408" t="n">
        <f aca="false">recette!I16*I$8</f>
        <v>0</v>
      </c>
      <c r="J22" s="379"/>
      <c r="K22" s="410" t="n">
        <f aca="false">recette!K16*K$8</f>
        <v>0</v>
      </c>
      <c r="L22" s="508" t="n">
        <f aca="false">recette!L16*L$8</f>
        <v>0</v>
      </c>
      <c r="M22" s="379"/>
      <c r="N22" s="412" t="n">
        <f aca="false">recette!N16*N$8</f>
        <v>0</v>
      </c>
      <c r="O22" s="413"/>
      <c r="P22" s="379"/>
      <c r="Q22" s="414" t="n">
        <f aca="false">recette!Q16*Q$8</f>
        <v>0</v>
      </c>
      <c r="R22" s="379"/>
      <c r="S22" s="415" t="n">
        <f aca="false">recette!S16*S$8</f>
        <v>0</v>
      </c>
      <c r="T22" s="379"/>
      <c r="U22" s="509" t="n">
        <f aca="false">recette!U16*U$8</f>
        <v>0</v>
      </c>
      <c r="V22" s="379"/>
      <c r="W22" s="416" t="n">
        <f aca="false">recette!W16*W$8</f>
        <v>0</v>
      </c>
      <c r="X22" s="379"/>
      <c r="Y22" s="516" t="n">
        <f aca="false">recette!Y16*Y$8</f>
        <v>0</v>
      </c>
      <c r="Z22" s="379"/>
      <c r="AA22" s="517" t="e">
        <f aca="false">recette!AA16*AA$8</f>
        <v>#DIV/0!</v>
      </c>
      <c r="AB22" s="379"/>
      <c r="AC22" s="417" t="n">
        <f aca="false">recette!AC16*AC$8</f>
        <v>0</v>
      </c>
      <c r="AD22" s="378"/>
      <c r="AE22" s="511" t="n">
        <f aca="false">recette!AE16*AE$8</f>
        <v>0</v>
      </c>
      <c r="AF22" s="378"/>
      <c r="AG22" s="403" t="n">
        <f aca="false">recette!AG16*AG$8</f>
        <v>0</v>
      </c>
      <c r="AH22" s="378"/>
      <c r="AI22" s="406" t="n">
        <f aca="false">recette!AI16*AI$8</f>
        <v>0</v>
      </c>
      <c r="AJ22" s="512" t="n">
        <f aca="false">recette!AJ16*AJ$8</f>
        <v>0</v>
      </c>
      <c r="AK22" s="349"/>
      <c r="AL22" s="406" t="n">
        <f aca="false">recette!AK16*AL$8</f>
        <v>0</v>
      </c>
      <c r="AM22" s="378"/>
      <c r="AN22" s="406" t="n">
        <f aca="false">recette!AM16*AN$8</f>
        <v>0</v>
      </c>
      <c r="AO22" s="406"/>
      <c r="AP22" s="525" t="n">
        <f aca="false">recette!AO15*AP$8</f>
        <v>0</v>
      </c>
      <c r="AQ22" s="386" t="n">
        <f aca="false">recette!AP15*AQ$8</f>
        <v>0</v>
      </c>
      <c r="AR22" s="406" t="n">
        <f aca="false">recette!AQ16*AR$8</f>
        <v>0</v>
      </c>
      <c r="AS22" s="406" t="n">
        <f aca="false">recette!AR16*AS$8</f>
        <v>0</v>
      </c>
      <c r="AT22" s="388"/>
      <c r="AU22" s="526"/>
      <c r="AV22" s="501" t="s">
        <v>324</v>
      </c>
      <c r="AW22" s="513" t="n">
        <v>620</v>
      </c>
      <c r="AY22" s="478" t="e">
        <f aca="false">SUM(B22:AL22)</f>
        <v>#DIV/0!</v>
      </c>
      <c r="AZ22" s="349"/>
      <c r="BA22" s="349"/>
      <c r="BB22" s="349"/>
      <c r="BC22" s="349"/>
      <c r="BD22" s="349"/>
      <c r="BE22" s="349"/>
      <c r="BF22" s="514"/>
      <c r="BG22" s="514"/>
      <c r="BH22" s="514"/>
      <c r="BI22" s="514"/>
      <c r="BJ22" s="514"/>
      <c r="BK22" s="514"/>
      <c r="BL22" s="514"/>
      <c r="BM22" s="514"/>
      <c r="BN22" s="514"/>
      <c r="BO22" s="514"/>
      <c r="BP22" s="514"/>
      <c r="BQ22" s="514"/>
      <c r="BR22" s="514"/>
      <c r="BS22" s="514"/>
      <c r="BT22" s="514"/>
    </row>
    <row r="23" s="349" customFormat="true" ht="27.75" hidden="false" customHeight="true" outlineLevel="0" collapsed="false">
      <c r="A23" s="308" t="s">
        <v>265</v>
      </c>
      <c r="B23" s="378" t="n">
        <f aca="false">recette!B17*B$8</f>
        <v>0</v>
      </c>
      <c r="C23" s="378" t="n">
        <f aca="false">recette!C17*C$8</f>
        <v>0</v>
      </c>
      <c r="D23" s="378" t="n">
        <f aca="false">recette!D17*D$8</f>
        <v>0</v>
      </c>
      <c r="E23" s="379"/>
      <c r="F23" s="379"/>
      <c r="G23" s="378" t="n">
        <f aca="false">recette!G17*G$8</f>
        <v>0</v>
      </c>
      <c r="H23" s="515" t="n">
        <f aca="false">recette!H17*H$8</f>
        <v>0</v>
      </c>
      <c r="I23" s="378" t="n">
        <f aca="false">recette!I17*I$8</f>
        <v>0</v>
      </c>
      <c r="J23" s="379"/>
      <c r="K23" s="378" t="n">
        <f aca="false">recette!K17*K$8</f>
        <v>0</v>
      </c>
      <c r="L23" s="378" t="n">
        <f aca="false">recette!L17*L$8</f>
        <v>0</v>
      </c>
      <c r="M23" s="379"/>
      <c r="N23" s="378" t="n">
        <f aca="false">recette!N17*N$8</f>
        <v>0</v>
      </c>
      <c r="O23" s="378"/>
      <c r="P23" s="379"/>
      <c r="Q23" s="378" t="n">
        <f aca="false">recette!Q17*Q$8</f>
        <v>0</v>
      </c>
      <c r="R23" s="379"/>
      <c r="S23" s="378" t="n">
        <f aca="false">recette!S17*S$8</f>
        <v>0</v>
      </c>
      <c r="T23" s="379"/>
      <c r="U23" s="378" t="n">
        <f aca="false">recette!U17*U$8</f>
        <v>0</v>
      </c>
      <c r="V23" s="379"/>
      <c r="W23" s="378" t="n">
        <f aca="false">recette!W17*W$8</f>
        <v>0</v>
      </c>
      <c r="X23" s="379"/>
      <c r="Y23" s="515" t="n">
        <f aca="false">recette!Y17*Y$8</f>
        <v>0</v>
      </c>
      <c r="Z23" s="379"/>
      <c r="AA23" s="548" t="e">
        <f aca="false">recette!AA17*AA$8</f>
        <v>#DIV/0!</v>
      </c>
      <c r="AB23" s="379"/>
      <c r="AC23" s="378" t="n">
        <f aca="false">recette!AC17*AC$8</f>
        <v>0</v>
      </c>
      <c r="AD23" s="378"/>
      <c r="AE23" s="378" t="n">
        <f aca="false">recette!AE17*AE$8</f>
        <v>0</v>
      </c>
      <c r="AF23" s="378"/>
      <c r="AG23" s="378" t="n">
        <f aca="false">recette!AG17*AG$8</f>
        <v>0</v>
      </c>
      <c r="AH23" s="378"/>
      <c r="AI23" s="378" t="n">
        <f aca="false">recette!AI17*AI$8</f>
        <v>0</v>
      </c>
      <c r="AJ23" s="378" t="n">
        <f aca="false">recette!AJ17*AJ$8</f>
        <v>0</v>
      </c>
      <c r="AL23" s="378" t="n">
        <f aca="false">recette!AK17*AL$8</f>
        <v>0</v>
      </c>
      <c r="AM23" s="378"/>
      <c r="AN23" s="378" t="n">
        <f aca="false">recette!AM17*AN$8</f>
        <v>0</v>
      </c>
      <c r="AO23" s="378"/>
      <c r="AP23" s="525" t="n">
        <f aca="false">recette!AO16*AP$8</f>
        <v>0</v>
      </c>
      <c r="AQ23" s="386" t="n">
        <f aca="false">recette!AP16*AQ$8</f>
        <v>0</v>
      </c>
      <c r="AR23" s="378" t="n">
        <f aca="false">recette!AQ17*AR$8</f>
        <v>0</v>
      </c>
      <c r="AS23" s="378" t="n">
        <f aca="false">recette!AR17*AS$8</f>
        <v>0</v>
      </c>
      <c r="AT23" s="378"/>
      <c r="AU23" s="378"/>
      <c r="AV23" s="524" t="s">
        <v>325</v>
      </c>
      <c r="AW23" s="349" t="n">
        <v>1230</v>
      </c>
      <c r="AY23" s="478" t="e">
        <f aca="false">SUM(B23:AL23)</f>
        <v>#DIV/0!</v>
      </c>
    </row>
    <row r="24" s="513" customFormat="true" ht="27.75" hidden="false" customHeight="true" outlineLevel="0" collapsed="false">
      <c r="A24" s="505" t="s">
        <v>267</v>
      </c>
      <c r="B24" s="406" t="n">
        <f aca="false">recette!B18*B$8</f>
        <v>0</v>
      </c>
      <c r="C24" s="407" t="n">
        <f aca="false">recette!C18*C$8</f>
        <v>0</v>
      </c>
      <c r="D24" s="406" t="n">
        <f aca="false">recette!D18*D$8</f>
        <v>0</v>
      </c>
      <c r="E24" s="379"/>
      <c r="F24" s="379"/>
      <c r="G24" s="408" t="n">
        <f aca="false">recette!G18*G$8</f>
        <v>0</v>
      </c>
      <c r="H24" s="516" t="n">
        <f aca="false">recette!H18*H$8</f>
        <v>0</v>
      </c>
      <c r="I24" s="408" t="n">
        <f aca="false">recette!I18*I$8</f>
        <v>0</v>
      </c>
      <c r="J24" s="379"/>
      <c r="K24" s="410" t="n">
        <f aca="false">recette!K18*K$8</f>
        <v>0</v>
      </c>
      <c r="L24" s="508" t="n">
        <f aca="false">recette!L18*L$8</f>
        <v>0</v>
      </c>
      <c r="M24" s="379"/>
      <c r="N24" s="412" t="n">
        <f aca="false">recette!N18*N$8</f>
        <v>0</v>
      </c>
      <c r="O24" s="413"/>
      <c r="P24" s="379"/>
      <c r="Q24" s="414" t="n">
        <f aca="false">recette!Q18*Q$8</f>
        <v>0</v>
      </c>
      <c r="R24" s="379"/>
      <c r="S24" s="415" t="n">
        <f aca="false">recette!S18*S$8</f>
        <v>0</v>
      </c>
      <c r="T24" s="379"/>
      <c r="U24" s="509" t="n">
        <f aca="false">recette!U18*U$8</f>
        <v>0</v>
      </c>
      <c r="V24" s="379"/>
      <c r="W24" s="416" t="n">
        <f aca="false">recette!W18*W$8</f>
        <v>0</v>
      </c>
      <c r="X24" s="379"/>
      <c r="Y24" s="516" t="n">
        <f aca="false">recette!Y18*Y$8</f>
        <v>0</v>
      </c>
      <c r="Z24" s="379"/>
      <c r="AA24" s="517" t="e">
        <f aca="false">recette!AA18*AA$8</f>
        <v>#DIV/0!</v>
      </c>
      <c r="AB24" s="379"/>
      <c r="AC24" s="417" t="n">
        <f aca="false">recette!AC18*AC$8</f>
        <v>0</v>
      </c>
      <c r="AD24" s="378"/>
      <c r="AE24" s="511" t="n">
        <f aca="false">recette!AE18*AE$8</f>
        <v>0</v>
      </c>
      <c r="AF24" s="378"/>
      <c r="AG24" s="403" t="n">
        <f aca="false">recette!AG18*AG$8</f>
        <v>0</v>
      </c>
      <c r="AH24" s="378"/>
      <c r="AI24" s="406" t="n">
        <f aca="false">recette!AI18*AI$8</f>
        <v>0</v>
      </c>
      <c r="AJ24" s="512" t="n">
        <f aca="false">recette!AJ18*AJ$8</f>
        <v>0</v>
      </c>
      <c r="AK24" s="349"/>
      <c r="AL24" s="406" t="n">
        <f aca="false">recette!AK18*AL$8</f>
        <v>0</v>
      </c>
      <c r="AM24" s="378"/>
      <c r="AN24" s="406" t="n">
        <f aca="false">recette!AM18*AN$8</f>
        <v>0</v>
      </c>
      <c r="AO24" s="406"/>
      <c r="AP24" s="525" t="n">
        <f aca="false">recette!AO17*AP$8</f>
        <v>0</v>
      </c>
      <c r="AQ24" s="386" t="n">
        <f aca="false">recette!AP17*AQ$8</f>
        <v>0</v>
      </c>
      <c r="AR24" s="406" t="n">
        <f aca="false">recette!AQ18*AR$8</f>
        <v>0</v>
      </c>
      <c r="AS24" s="406" t="n">
        <f aca="false">recette!AR18*AS$8</f>
        <v>0</v>
      </c>
      <c r="AT24" s="388"/>
      <c r="AU24" s="526"/>
      <c r="AV24" s="501" t="s">
        <v>326</v>
      </c>
      <c r="AW24" s="513" t="n">
        <v>2460</v>
      </c>
      <c r="AY24" s="478" t="e">
        <f aca="false">SUM(B24:AL24)</f>
        <v>#DIV/0!</v>
      </c>
      <c r="AZ24" s="349"/>
      <c r="BA24" s="349"/>
      <c r="BB24" s="349"/>
      <c r="BC24" s="349"/>
      <c r="BD24" s="349"/>
      <c r="BE24" s="349"/>
      <c r="BF24" s="514"/>
      <c r="BG24" s="514"/>
      <c r="BH24" s="514"/>
      <c r="BI24" s="514"/>
      <c r="BJ24" s="514"/>
      <c r="BK24" s="514"/>
      <c r="BL24" s="514"/>
      <c r="BM24" s="514"/>
      <c r="BN24" s="514"/>
      <c r="BO24" s="514"/>
      <c r="BP24" s="514"/>
      <c r="BQ24" s="514"/>
      <c r="BR24" s="514"/>
      <c r="BS24" s="514"/>
      <c r="BT24" s="514"/>
    </row>
    <row r="25" s="349" customFormat="true" ht="27.75" hidden="false" customHeight="true" outlineLevel="0" collapsed="false">
      <c r="A25" s="308" t="s">
        <v>268</v>
      </c>
      <c r="B25" s="378" t="n">
        <f aca="false">recette!B19*B$8</f>
        <v>0</v>
      </c>
      <c r="C25" s="378" t="n">
        <f aca="false">recette!C19*C$8</f>
        <v>0</v>
      </c>
      <c r="D25" s="378" t="n">
        <f aca="false">recette!D19*D$8</f>
        <v>0</v>
      </c>
      <c r="E25" s="379"/>
      <c r="F25" s="379"/>
      <c r="G25" s="378" t="n">
        <f aca="false">recette!G19*G$8</f>
        <v>0</v>
      </c>
      <c r="H25" s="515" t="n">
        <f aca="false">recette!H19*H$8</f>
        <v>0</v>
      </c>
      <c r="I25" s="378" t="n">
        <f aca="false">recette!I19*I$8</f>
        <v>0</v>
      </c>
      <c r="J25" s="379"/>
      <c r="K25" s="378" t="n">
        <f aca="false">recette!K19*K$8</f>
        <v>0</v>
      </c>
      <c r="L25" s="378" t="n">
        <f aca="false">recette!L19*L$8</f>
        <v>0</v>
      </c>
      <c r="M25" s="379"/>
      <c r="N25" s="378" t="n">
        <f aca="false">recette!N19*N$8</f>
        <v>0</v>
      </c>
      <c r="O25" s="378"/>
      <c r="P25" s="379"/>
      <c r="Q25" s="378" t="n">
        <f aca="false">recette!Q19*Q$8</f>
        <v>0</v>
      </c>
      <c r="R25" s="379"/>
      <c r="S25" s="378" t="n">
        <f aca="false">recette!S19*S$8</f>
        <v>0</v>
      </c>
      <c r="T25" s="379"/>
      <c r="U25" s="378" t="n">
        <f aca="false">recette!U19*U$8</f>
        <v>0</v>
      </c>
      <c r="V25" s="379"/>
      <c r="W25" s="378" t="n">
        <f aca="false">recette!W19*W$8</f>
        <v>0</v>
      </c>
      <c r="X25" s="379"/>
      <c r="Y25" s="515" t="n">
        <f aca="false">recette!Y19*Y$8</f>
        <v>0</v>
      </c>
      <c r="Z25" s="379"/>
      <c r="AA25" s="548" t="e">
        <f aca="false">recette!AA19*AA$8</f>
        <v>#DIV/0!</v>
      </c>
      <c r="AB25" s="379"/>
      <c r="AC25" s="378" t="n">
        <f aca="false">recette!AC19*AC$8</f>
        <v>0</v>
      </c>
      <c r="AD25" s="378"/>
      <c r="AE25" s="378" t="n">
        <f aca="false">recette!AE19*AE$8</f>
        <v>0</v>
      </c>
      <c r="AF25" s="378"/>
      <c r="AG25" s="378" t="n">
        <f aca="false">recette!AG19*AG$8</f>
        <v>0</v>
      </c>
      <c r="AH25" s="378"/>
      <c r="AI25" s="378" t="n">
        <f aca="false">recette!AI19*AI$8</f>
        <v>0</v>
      </c>
      <c r="AJ25" s="378" t="n">
        <f aca="false">recette!AJ19*AJ$8</f>
        <v>0</v>
      </c>
      <c r="AL25" s="378" t="n">
        <f aca="false">recette!AK19*AL$8</f>
        <v>0</v>
      </c>
      <c r="AM25" s="378"/>
      <c r="AN25" s="378" t="n">
        <f aca="false">recette!AM19*AN$8</f>
        <v>0</v>
      </c>
      <c r="AO25" s="378"/>
      <c r="AP25" s="525" t="n">
        <f aca="false">recette!AO18*AP$8</f>
        <v>0</v>
      </c>
      <c r="AQ25" s="386" t="n">
        <f aca="false">recette!AP18*AQ$8</f>
        <v>0</v>
      </c>
      <c r="AR25" s="378" t="n">
        <f aca="false">recette!AQ19*AR$8</f>
        <v>0</v>
      </c>
      <c r="AS25" s="378" t="n">
        <f aca="false">recette!AR19*AS$8</f>
        <v>0</v>
      </c>
      <c r="AT25" s="378"/>
      <c r="AU25" s="378"/>
      <c r="AV25" s="524"/>
      <c r="AY25" s="478" t="e">
        <f aca="false">SUM(B25:AL25)</f>
        <v>#DIV/0!</v>
      </c>
    </row>
    <row r="26" s="513" customFormat="true" ht="27.75" hidden="false" customHeight="true" outlineLevel="0" collapsed="false">
      <c r="A26" s="505" t="s">
        <v>327</v>
      </c>
      <c r="B26" s="406" t="n">
        <f aca="false">recette!B20*B$8</f>
        <v>0</v>
      </c>
      <c r="C26" s="407" t="n">
        <f aca="false">recette!C20*C$8</f>
        <v>0</v>
      </c>
      <c r="D26" s="406" t="n">
        <f aca="false">recette!D20*D$8</f>
        <v>0</v>
      </c>
      <c r="E26" s="379"/>
      <c r="F26" s="379"/>
      <c r="G26" s="408" t="n">
        <f aca="false">recette!G20*G$8</f>
        <v>0</v>
      </c>
      <c r="H26" s="516" t="n">
        <f aca="false">recette!H20*H$8</f>
        <v>0</v>
      </c>
      <c r="I26" s="408" t="n">
        <f aca="false">recette!I20*I$8</f>
        <v>0</v>
      </c>
      <c r="J26" s="379"/>
      <c r="K26" s="410" t="n">
        <f aca="false">recette!K20*K$8</f>
        <v>0</v>
      </c>
      <c r="L26" s="508" t="n">
        <f aca="false">recette!L20*L$8</f>
        <v>0</v>
      </c>
      <c r="M26" s="379"/>
      <c r="N26" s="412" t="n">
        <f aca="false">recette!N20*N$8</f>
        <v>0</v>
      </c>
      <c r="O26" s="413"/>
      <c r="P26" s="379"/>
      <c r="Q26" s="414" t="n">
        <f aca="false">recette!Q20*Q$8</f>
        <v>0</v>
      </c>
      <c r="R26" s="379"/>
      <c r="S26" s="415" t="n">
        <f aca="false">recette!S20*S$8</f>
        <v>0</v>
      </c>
      <c r="T26" s="379"/>
      <c r="U26" s="509" t="n">
        <f aca="false">recette!U20*U$8</f>
        <v>0</v>
      </c>
      <c r="V26" s="379"/>
      <c r="W26" s="416" t="n">
        <f aca="false">recette!W20*W$8</f>
        <v>0</v>
      </c>
      <c r="X26" s="379"/>
      <c r="Y26" s="516" t="n">
        <f aca="false">recette!Y20*Y$8</f>
        <v>0</v>
      </c>
      <c r="Z26" s="379"/>
      <c r="AA26" s="517" t="e">
        <f aca="false">recette!AA20*AA$8</f>
        <v>#DIV/0!</v>
      </c>
      <c r="AB26" s="379"/>
      <c r="AC26" s="417" t="n">
        <f aca="false">recette!AC20*AC$8</f>
        <v>0</v>
      </c>
      <c r="AD26" s="378"/>
      <c r="AE26" s="511" t="n">
        <f aca="false">recette!AE20*AE$8</f>
        <v>0</v>
      </c>
      <c r="AF26" s="378"/>
      <c r="AG26" s="403" t="n">
        <f aca="false">recette!AG20*AG$8</f>
        <v>0</v>
      </c>
      <c r="AH26" s="378"/>
      <c r="AI26" s="406" t="n">
        <f aca="false">recette!AI20*AI$8</f>
        <v>0</v>
      </c>
      <c r="AJ26" s="512" t="n">
        <f aca="false">recette!AJ20*AJ$8</f>
        <v>0</v>
      </c>
      <c r="AK26" s="349"/>
      <c r="AL26" s="406" t="n">
        <f aca="false">recette!AK20*AL$8</f>
        <v>0</v>
      </c>
      <c r="AM26" s="378"/>
      <c r="AN26" s="406" t="n">
        <f aca="false">recette!AM20*AN$8</f>
        <v>0</v>
      </c>
      <c r="AO26" s="406"/>
      <c r="AP26" s="525" t="n">
        <f aca="false">recette!AO19*AP$8</f>
        <v>0</v>
      </c>
      <c r="AQ26" s="386" t="n">
        <f aca="false">recette!AP19*AQ$8</f>
        <v>0</v>
      </c>
      <c r="AR26" s="406" t="n">
        <f aca="false">recette!AQ20*AR$8</f>
        <v>0</v>
      </c>
      <c r="AS26" s="406" t="n">
        <f aca="false">recette!AR20*AS$8</f>
        <v>0</v>
      </c>
      <c r="AT26" s="388"/>
      <c r="AU26" s="526"/>
      <c r="AV26" s="501"/>
      <c r="AY26" s="478" t="e">
        <f aca="false">SUM(B26:AL26)</f>
        <v>#DIV/0!</v>
      </c>
      <c r="AZ26" s="349"/>
      <c r="BA26" s="349"/>
      <c r="BB26" s="349"/>
      <c r="BC26" s="349"/>
      <c r="BD26" s="349"/>
      <c r="BE26" s="349"/>
      <c r="BF26" s="514"/>
      <c r="BG26" s="514"/>
      <c r="BH26" s="514"/>
      <c r="BI26" s="514"/>
      <c r="BJ26" s="514"/>
      <c r="BK26" s="514"/>
      <c r="BL26" s="514"/>
      <c r="BM26" s="514"/>
      <c r="BN26" s="514"/>
      <c r="BO26" s="514"/>
      <c r="BP26" s="514"/>
      <c r="BQ26" s="514"/>
      <c r="BR26" s="514"/>
      <c r="BS26" s="514"/>
      <c r="BT26" s="514"/>
    </row>
    <row r="27" s="534" customFormat="true" ht="27.75" hidden="false" customHeight="true" outlineLevel="0" collapsed="false">
      <c r="A27" s="505" t="s">
        <v>271</v>
      </c>
      <c r="B27" s="406"/>
      <c r="C27" s="407"/>
      <c r="D27" s="406"/>
      <c r="E27" s="379"/>
      <c r="F27" s="379"/>
      <c r="G27" s="408"/>
      <c r="H27" s="532"/>
      <c r="I27" s="408"/>
      <c r="J27" s="379"/>
      <c r="K27" s="410"/>
      <c r="L27" s="508"/>
      <c r="M27" s="379"/>
      <c r="N27" s="412"/>
      <c r="O27" s="413"/>
      <c r="P27" s="379"/>
      <c r="Q27" s="414"/>
      <c r="R27" s="379"/>
      <c r="S27" s="415"/>
      <c r="T27" s="379"/>
      <c r="U27" s="509"/>
      <c r="V27" s="379"/>
      <c r="W27" s="416"/>
      <c r="X27" s="379"/>
      <c r="Y27" s="532"/>
      <c r="Z27" s="379"/>
      <c r="AA27" s="533"/>
      <c r="AB27" s="379"/>
      <c r="AC27" s="417"/>
      <c r="AD27" s="378"/>
      <c r="AE27" s="511"/>
      <c r="AF27" s="378"/>
      <c r="AG27" s="403"/>
      <c r="AH27" s="378"/>
      <c r="AI27" s="406" t="n">
        <f aca="false">recette!AI21*AI$8</f>
        <v>0</v>
      </c>
      <c r="AJ27" s="512" t="n">
        <f aca="false">recette!AJ21*AJ$8</f>
        <v>0</v>
      </c>
      <c r="AK27" s="349"/>
      <c r="AL27" s="406"/>
      <c r="AM27" s="378"/>
      <c r="AN27" s="406"/>
      <c r="AO27" s="406"/>
      <c r="AP27" s="525" t="n">
        <f aca="false">recette!AO20*AP$8</f>
        <v>0</v>
      </c>
      <c r="AQ27" s="386" t="n">
        <f aca="false">recette!AP20*AQ$8</f>
        <v>0</v>
      </c>
      <c r="AR27" s="406"/>
      <c r="AS27" s="406"/>
      <c r="AT27" s="388"/>
      <c r="AU27" s="526"/>
      <c r="AV27" s="501"/>
      <c r="AY27" s="478"/>
      <c r="AZ27" s="349"/>
      <c r="BA27" s="349"/>
      <c r="BB27" s="349"/>
      <c r="BC27" s="349"/>
      <c r="BD27" s="349"/>
      <c r="BE27" s="349"/>
      <c r="BF27" s="349"/>
      <c r="BG27" s="349"/>
      <c r="BH27" s="349"/>
      <c r="BI27" s="349"/>
      <c r="BJ27" s="349"/>
      <c r="BK27" s="349"/>
      <c r="BL27" s="349"/>
      <c r="BM27" s="349"/>
      <c r="BN27" s="349"/>
      <c r="BO27" s="349"/>
      <c r="BP27" s="349"/>
      <c r="BQ27" s="349"/>
      <c r="BR27" s="349"/>
      <c r="BS27" s="349"/>
      <c r="BT27" s="349"/>
    </row>
    <row r="28" s="349" customFormat="true" ht="27.75" hidden="false" customHeight="true" outlineLevel="0" collapsed="false">
      <c r="A28" s="308" t="s">
        <v>272</v>
      </c>
      <c r="B28" s="378" t="n">
        <f aca="false">recette!B22*B$8</f>
        <v>0</v>
      </c>
      <c r="C28" s="378" t="n">
        <f aca="false">recette!C22*C$8</f>
        <v>0</v>
      </c>
      <c r="D28" s="378" t="n">
        <f aca="false">recette!D22*D$8</f>
        <v>0</v>
      </c>
      <c r="E28" s="379"/>
      <c r="F28" s="379"/>
      <c r="G28" s="378" t="n">
        <f aca="false">recette!G22*G$8</f>
        <v>0</v>
      </c>
      <c r="H28" s="515" t="n">
        <f aca="false">recette!H22*H$8</f>
        <v>0</v>
      </c>
      <c r="I28" s="378" t="n">
        <f aca="false">recette!I22*I$8</f>
        <v>0</v>
      </c>
      <c r="J28" s="379"/>
      <c r="K28" s="378" t="n">
        <f aca="false">recette!K22*K$8</f>
        <v>0</v>
      </c>
      <c r="L28" s="378" t="n">
        <f aca="false">recette!L22*L$8</f>
        <v>0</v>
      </c>
      <c r="M28" s="379"/>
      <c r="N28" s="378" t="n">
        <f aca="false">recette!N22*N$8</f>
        <v>0</v>
      </c>
      <c r="O28" s="378"/>
      <c r="P28" s="379"/>
      <c r="Q28" s="378" t="n">
        <f aca="false">recette!Q22*Q$8</f>
        <v>0</v>
      </c>
      <c r="R28" s="379"/>
      <c r="S28" s="378" t="n">
        <f aca="false">recette!S22*S$8</f>
        <v>0</v>
      </c>
      <c r="T28" s="379"/>
      <c r="U28" s="378" t="n">
        <f aca="false">recette!U22*U$8</f>
        <v>0</v>
      </c>
      <c r="V28" s="379"/>
      <c r="W28" s="378" t="n">
        <f aca="false">recette!W22*W$8</f>
        <v>0</v>
      </c>
      <c r="X28" s="379"/>
      <c r="Y28" s="515" t="n">
        <f aca="false">recette!Y22*Y$8</f>
        <v>0</v>
      </c>
      <c r="Z28" s="379"/>
      <c r="AA28" s="548" t="e">
        <f aca="false">recette!AA22*AA$8</f>
        <v>#DIV/0!</v>
      </c>
      <c r="AB28" s="379"/>
      <c r="AC28" s="378" t="n">
        <f aca="false">recette!AC22*AC$8</f>
        <v>0</v>
      </c>
      <c r="AD28" s="378"/>
      <c r="AE28" s="378" t="n">
        <f aca="false">recette!AE22*AE$8</f>
        <v>0</v>
      </c>
      <c r="AF28" s="378"/>
      <c r="AG28" s="378" t="n">
        <f aca="false">recette!AG22*AG$8</f>
        <v>0</v>
      </c>
      <c r="AH28" s="378"/>
      <c r="AI28" s="378" t="n">
        <f aca="false">recette!AI22*AI$8</f>
        <v>0</v>
      </c>
      <c r="AJ28" s="378" t="n">
        <f aca="false">recette!AJ22*AJ$8</f>
        <v>0</v>
      </c>
      <c r="AL28" s="378" t="n">
        <f aca="false">recette!AK22*AL$8</f>
        <v>0</v>
      </c>
      <c r="AM28" s="378"/>
      <c r="AN28" s="378" t="n">
        <f aca="false">recette!AM22*AN$8</f>
        <v>0</v>
      </c>
      <c r="AO28" s="378" t="n">
        <f aca="false">recette!AN22*AO$8</f>
        <v>0</v>
      </c>
      <c r="AP28" s="525" t="n">
        <f aca="false">recette!AO21*AP$8</f>
        <v>0</v>
      </c>
      <c r="AQ28" s="386" t="n">
        <f aca="false">recette!AP21*AQ$8</f>
        <v>0</v>
      </c>
      <c r="AR28" s="378" t="n">
        <f aca="false">recette!AQ22*AR$8</f>
        <v>0</v>
      </c>
      <c r="AS28" s="378" t="n">
        <f aca="false">recette!AR22*AS$8</f>
        <v>0</v>
      </c>
      <c r="AT28" s="378" t="n">
        <f aca="false">recette!AS22*AT$8</f>
        <v>0</v>
      </c>
      <c r="AU28" s="378" t="n">
        <f aca="false">recette!AT22*AU$8</f>
        <v>0</v>
      </c>
      <c r="AV28" s="524"/>
      <c r="AY28" s="478" t="e">
        <f aca="false">SUM(B28:AL28)</f>
        <v>#DIV/0!</v>
      </c>
    </row>
    <row r="29" s="513" customFormat="true" ht="27.75" hidden="false" customHeight="true" outlineLevel="0" collapsed="false">
      <c r="A29" s="505" t="s">
        <v>328</v>
      </c>
      <c r="B29" s="406" t="n">
        <f aca="false">recette!B23*B$8</f>
        <v>0</v>
      </c>
      <c r="C29" s="407" t="n">
        <f aca="false">recette!C23*C$8</f>
        <v>0</v>
      </c>
      <c r="D29" s="406" t="n">
        <f aca="false">recette!D23*D$8</f>
        <v>0</v>
      </c>
      <c r="E29" s="379"/>
      <c r="F29" s="379"/>
      <c r="G29" s="408" t="n">
        <f aca="false">recette!G23*G$8</f>
        <v>0</v>
      </c>
      <c r="H29" s="516" t="n">
        <f aca="false">recette!H23*H$8</f>
        <v>0</v>
      </c>
      <c r="I29" s="408" t="n">
        <f aca="false">recette!I23*I$8</f>
        <v>0</v>
      </c>
      <c r="J29" s="379"/>
      <c r="K29" s="410" t="n">
        <f aca="false">recette!K23*K$8</f>
        <v>0</v>
      </c>
      <c r="L29" s="508" t="n">
        <f aca="false">recette!L23*L$8</f>
        <v>0</v>
      </c>
      <c r="M29" s="379"/>
      <c r="N29" s="412" t="n">
        <f aca="false">recette!N23*N$8</f>
        <v>0</v>
      </c>
      <c r="O29" s="413"/>
      <c r="P29" s="379"/>
      <c r="Q29" s="414" t="n">
        <f aca="false">recette!Q23*Q$8</f>
        <v>0</v>
      </c>
      <c r="R29" s="379"/>
      <c r="S29" s="415" t="n">
        <f aca="false">recette!S23*S$8</f>
        <v>0</v>
      </c>
      <c r="T29" s="379"/>
      <c r="U29" s="509" t="n">
        <f aca="false">recette!U23*U$8</f>
        <v>0</v>
      </c>
      <c r="V29" s="379"/>
      <c r="W29" s="416" t="n">
        <f aca="false">recette!W23*W$8</f>
        <v>0</v>
      </c>
      <c r="X29" s="379"/>
      <c r="Y29" s="516" t="n">
        <f aca="false">recette!Y27*Y$8</f>
        <v>0</v>
      </c>
      <c r="Z29" s="379"/>
      <c r="AA29" s="517" t="e">
        <f aca="false">recette!AA27*AA$8</f>
        <v>#DIV/0!</v>
      </c>
      <c r="AB29" s="379"/>
      <c r="AC29" s="417" t="n">
        <f aca="false">recette!AC23*AC$8</f>
        <v>0</v>
      </c>
      <c r="AD29" s="378"/>
      <c r="AE29" s="511" t="n">
        <f aca="false">recette!AE23*AE$8</f>
        <v>0</v>
      </c>
      <c r="AF29" s="378"/>
      <c r="AG29" s="403" t="n">
        <f aca="false">recette!AG23*AG$8</f>
        <v>0</v>
      </c>
      <c r="AH29" s="378"/>
      <c r="AI29" s="406" t="n">
        <f aca="false">recette!AI23*AI$8</f>
        <v>0</v>
      </c>
      <c r="AJ29" s="512" t="n">
        <f aca="false">recette!AJ23*AJ$8</f>
        <v>0</v>
      </c>
      <c r="AK29" s="349"/>
      <c r="AL29" s="406" t="n">
        <f aca="false">recette!AK23*AL$8</f>
        <v>0</v>
      </c>
      <c r="AM29" s="378"/>
      <c r="AN29" s="406" t="n">
        <f aca="false">recette!AM27*AN$8</f>
        <v>0</v>
      </c>
      <c r="AO29" s="406"/>
      <c r="AP29" s="525" t="n">
        <f aca="false">recette!AO22*AP$8</f>
        <v>0</v>
      </c>
      <c r="AQ29" s="386" t="n">
        <f aca="false">recette!AP22*AQ$8</f>
        <v>0</v>
      </c>
      <c r="AR29" s="406" t="n">
        <f aca="false">recette!AQ27*AR$8</f>
        <v>0</v>
      </c>
      <c r="AS29" s="406" t="n">
        <f aca="false">recette!AR27*AS$8</f>
        <v>0</v>
      </c>
      <c r="AT29" s="388"/>
      <c r="AU29" s="526"/>
      <c r="AV29" s="501"/>
      <c r="AW29" s="513" t="n">
        <f aca="false">50/1.918</f>
        <v>26.0688216892596</v>
      </c>
      <c r="AY29" s="478" t="e">
        <f aca="false">SUM(B29:AL29)</f>
        <v>#DIV/0!</v>
      </c>
      <c r="AZ29" s="349"/>
      <c r="BA29" s="349"/>
      <c r="BB29" s="349"/>
      <c r="BC29" s="349"/>
      <c r="BD29" s="349"/>
      <c r="BE29" s="349"/>
      <c r="BF29" s="514"/>
      <c r="BG29" s="514"/>
      <c r="BH29" s="514"/>
      <c r="BI29" s="514"/>
      <c r="BJ29" s="514"/>
      <c r="BK29" s="514"/>
      <c r="BL29" s="514"/>
      <c r="BM29" s="514"/>
      <c r="BN29" s="514"/>
      <c r="BO29" s="514"/>
      <c r="BP29" s="514"/>
      <c r="BQ29" s="514"/>
      <c r="BR29" s="514"/>
      <c r="BS29" s="514"/>
      <c r="BT29" s="514"/>
    </row>
    <row r="30" s="513" customFormat="true" ht="27.75" hidden="false" customHeight="true" outlineLevel="0" collapsed="false">
      <c r="A30" s="505" t="s">
        <v>277</v>
      </c>
      <c r="B30" s="406"/>
      <c r="C30" s="407"/>
      <c r="D30" s="406"/>
      <c r="E30" s="379"/>
      <c r="F30" s="379"/>
      <c r="G30" s="408"/>
      <c r="H30" s="516"/>
      <c r="I30" s="408"/>
      <c r="J30" s="379"/>
      <c r="K30" s="410"/>
      <c r="L30" s="508"/>
      <c r="M30" s="379"/>
      <c r="N30" s="412"/>
      <c r="O30" s="413"/>
      <c r="P30" s="379"/>
      <c r="Q30" s="414"/>
      <c r="R30" s="379"/>
      <c r="S30" s="415"/>
      <c r="T30" s="379"/>
      <c r="U30" s="509"/>
      <c r="V30" s="379"/>
      <c r="W30" s="416"/>
      <c r="X30" s="379"/>
      <c r="Y30" s="516"/>
      <c r="Z30" s="379"/>
      <c r="AA30" s="517"/>
      <c r="AB30" s="379"/>
      <c r="AC30" s="417"/>
      <c r="AD30" s="378"/>
      <c r="AE30" s="511"/>
      <c r="AF30" s="378"/>
      <c r="AG30" s="403"/>
      <c r="AH30" s="378"/>
      <c r="AI30" s="406"/>
      <c r="AJ30" s="512"/>
      <c r="AK30" s="349"/>
      <c r="AL30" s="406"/>
      <c r="AM30" s="378"/>
      <c r="AN30" s="406"/>
      <c r="AO30" s="406"/>
      <c r="AP30" s="525" t="n">
        <f aca="false">recette!AO23*AP$8</f>
        <v>0</v>
      </c>
      <c r="AQ30" s="386" t="n">
        <f aca="false">recette!AP23*AQ$8</f>
        <v>0</v>
      </c>
      <c r="AR30" s="406"/>
      <c r="AS30" s="406" t="n">
        <f aca="false">recette!AR28*AS$8</f>
        <v>0</v>
      </c>
      <c r="AT30" s="388"/>
      <c r="AU30" s="526"/>
      <c r="AV30" s="501"/>
      <c r="AY30" s="478"/>
      <c r="AZ30" s="349"/>
      <c r="BA30" s="349"/>
      <c r="BB30" s="349"/>
      <c r="BC30" s="349"/>
      <c r="BD30" s="349"/>
      <c r="BE30" s="349"/>
      <c r="BF30" s="514"/>
      <c r="BG30" s="514"/>
      <c r="BH30" s="514"/>
      <c r="BI30" s="514"/>
      <c r="BJ30" s="514"/>
      <c r="BK30" s="514"/>
      <c r="BL30" s="514"/>
      <c r="BM30" s="514"/>
      <c r="BN30" s="514"/>
      <c r="BO30" s="514"/>
      <c r="BP30" s="514"/>
      <c r="BQ30" s="514"/>
      <c r="BR30" s="514"/>
      <c r="BS30" s="514"/>
      <c r="BT30" s="514"/>
    </row>
    <row r="31" s="513" customFormat="true" ht="27.75" hidden="false" customHeight="true" outlineLevel="0" collapsed="false">
      <c r="A31" s="505" t="s">
        <v>329</v>
      </c>
      <c r="B31" s="406"/>
      <c r="C31" s="407"/>
      <c r="D31" s="406"/>
      <c r="E31" s="379"/>
      <c r="F31" s="379"/>
      <c r="G31" s="408"/>
      <c r="H31" s="516"/>
      <c r="I31" s="408"/>
      <c r="J31" s="379"/>
      <c r="K31" s="410"/>
      <c r="L31" s="508"/>
      <c r="M31" s="379"/>
      <c r="N31" s="412"/>
      <c r="O31" s="413"/>
      <c r="P31" s="379"/>
      <c r="Q31" s="414"/>
      <c r="R31" s="379"/>
      <c r="S31" s="415"/>
      <c r="T31" s="379"/>
      <c r="U31" s="509"/>
      <c r="V31" s="379"/>
      <c r="W31" s="416"/>
      <c r="X31" s="379"/>
      <c r="Y31" s="516"/>
      <c r="Z31" s="379"/>
      <c r="AA31" s="517"/>
      <c r="AB31" s="379"/>
      <c r="AC31" s="417"/>
      <c r="AD31" s="378"/>
      <c r="AE31" s="511"/>
      <c r="AF31" s="378"/>
      <c r="AG31" s="403"/>
      <c r="AH31" s="378"/>
      <c r="AI31" s="406"/>
      <c r="AJ31" s="512"/>
      <c r="AK31" s="349"/>
      <c r="AL31" s="406"/>
      <c r="AM31" s="378"/>
      <c r="AN31" s="406" t="n">
        <f aca="false">recette!AM23*AN$8</f>
        <v>0</v>
      </c>
      <c r="AO31" s="406"/>
      <c r="AP31" s="525" t="n">
        <f aca="false">recette!AO24*AP$8</f>
        <v>0</v>
      </c>
      <c r="AQ31" s="386" t="n">
        <f aca="false">recette!AP24*AQ$8</f>
        <v>0</v>
      </c>
      <c r="AR31" s="406" t="n">
        <f aca="false">recette!AQ23*AR$8</f>
        <v>0</v>
      </c>
      <c r="AS31" s="406" t="n">
        <f aca="false">recette!AR23*AS$8</f>
        <v>0</v>
      </c>
      <c r="AT31" s="388"/>
      <c r="AU31" s="526"/>
      <c r="AV31" s="501"/>
      <c r="AY31" s="478"/>
      <c r="AZ31" s="349"/>
      <c r="BA31" s="349"/>
      <c r="BB31" s="349"/>
      <c r="BC31" s="349"/>
      <c r="BD31" s="349"/>
      <c r="BE31" s="349"/>
      <c r="BF31" s="514"/>
      <c r="BG31" s="514"/>
      <c r="BH31" s="514"/>
      <c r="BI31" s="514"/>
      <c r="BJ31" s="514"/>
      <c r="BK31" s="514"/>
      <c r="BL31" s="514"/>
      <c r="BM31" s="514"/>
      <c r="BN31" s="514"/>
      <c r="BO31" s="514"/>
      <c r="BP31" s="514"/>
      <c r="BQ31" s="514"/>
      <c r="BR31" s="514"/>
      <c r="BS31" s="514"/>
      <c r="BT31" s="514"/>
    </row>
    <row r="32" s="513" customFormat="true" ht="27.75" hidden="false" customHeight="true" outlineLevel="0" collapsed="false">
      <c r="A32" s="505" t="s">
        <v>77</v>
      </c>
      <c r="B32" s="406"/>
      <c r="C32" s="407"/>
      <c r="D32" s="406"/>
      <c r="E32" s="379"/>
      <c r="F32" s="379"/>
      <c r="G32" s="408"/>
      <c r="H32" s="516"/>
      <c r="I32" s="408"/>
      <c r="J32" s="379"/>
      <c r="K32" s="410"/>
      <c r="L32" s="508"/>
      <c r="M32" s="379"/>
      <c r="N32" s="412"/>
      <c r="O32" s="413"/>
      <c r="P32" s="379"/>
      <c r="Q32" s="414"/>
      <c r="R32" s="379"/>
      <c r="S32" s="415"/>
      <c r="T32" s="379"/>
      <c r="U32" s="509"/>
      <c r="V32" s="379"/>
      <c r="W32" s="416"/>
      <c r="X32" s="379"/>
      <c r="Y32" s="516"/>
      <c r="Z32" s="379"/>
      <c r="AA32" s="517"/>
      <c r="AB32" s="379"/>
      <c r="AC32" s="417"/>
      <c r="AD32" s="378"/>
      <c r="AE32" s="511"/>
      <c r="AF32" s="378"/>
      <c r="AG32" s="403"/>
      <c r="AH32" s="378"/>
      <c r="AI32" s="406"/>
      <c r="AJ32" s="512"/>
      <c r="AK32" s="349"/>
      <c r="AL32" s="406"/>
      <c r="AM32" s="378"/>
      <c r="AN32" s="406"/>
      <c r="AO32" s="406" t="n">
        <f aca="false">recette!AN24*AO$8</f>
        <v>0</v>
      </c>
      <c r="AP32" s="525" t="n">
        <f aca="false">recette!AO25*AP$8</f>
        <v>0</v>
      </c>
      <c r="AQ32" s="386" t="n">
        <f aca="false">recette!AP25*AQ$8</f>
        <v>0</v>
      </c>
      <c r="AR32" s="406"/>
      <c r="AS32" s="406"/>
      <c r="AT32" s="388"/>
      <c r="AU32" s="526"/>
      <c r="AV32" s="501"/>
      <c r="AY32" s="478"/>
      <c r="AZ32" s="349"/>
      <c r="BA32" s="349"/>
      <c r="BB32" s="349"/>
      <c r="BC32" s="349"/>
      <c r="BD32" s="349"/>
      <c r="BE32" s="349"/>
      <c r="BF32" s="514"/>
      <c r="BG32" s="514"/>
      <c r="BH32" s="514"/>
      <c r="BI32" s="514"/>
      <c r="BJ32" s="514"/>
      <c r="BK32" s="514"/>
      <c r="BL32" s="514"/>
      <c r="BM32" s="514"/>
      <c r="BN32" s="514"/>
      <c r="BO32" s="514"/>
      <c r="BP32" s="514"/>
      <c r="BQ32" s="514"/>
      <c r="BR32" s="514"/>
      <c r="BS32" s="514"/>
      <c r="BT32" s="514"/>
    </row>
    <row r="33" s="513" customFormat="true" ht="27.75" hidden="false" customHeight="true" outlineLevel="0" collapsed="false">
      <c r="A33" s="505" t="s">
        <v>331</v>
      </c>
      <c r="B33" s="406"/>
      <c r="C33" s="407"/>
      <c r="D33" s="406"/>
      <c r="E33" s="379"/>
      <c r="F33" s="379"/>
      <c r="G33" s="408"/>
      <c r="H33" s="516"/>
      <c r="I33" s="408"/>
      <c r="J33" s="379"/>
      <c r="K33" s="410"/>
      <c r="L33" s="508"/>
      <c r="M33" s="379"/>
      <c r="N33" s="412"/>
      <c r="O33" s="413"/>
      <c r="P33" s="379"/>
      <c r="Q33" s="414"/>
      <c r="R33" s="379"/>
      <c r="S33" s="415"/>
      <c r="T33" s="379"/>
      <c r="U33" s="509"/>
      <c r="V33" s="379"/>
      <c r="W33" s="416"/>
      <c r="X33" s="379"/>
      <c r="Y33" s="516"/>
      <c r="Z33" s="379"/>
      <c r="AA33" s="517"/>
      <c r="AB33" s="379"/>
      <c r="AC33" s="417"/>
      <c r="AD33" s="378"/>
      <c r="AE33" s="511"/>
      <c r="AF33" s="378"/>
      <c r="AG33" s="403"/>
      <c r="AH33" s="378"/>
      <c r="AI33" s="406"/>
      <c r="AJ33" s="512"/>
      <c r="AK33" s="349"/>
      <c r="AL33" s="406"/>
      <c r="AM33" s="378"/>
      <c r="AN33" s="406" t="n">
        <f aca="false">recette!AM25*AN$8</f>
        <v>0</v>
      </c>
      <c r="AO33" s="406" t="n">
        <f aca="false">recette!AN25*AO$8</f>
        <v>0</v>
      </c>
      <c r="AP33" s="525" t="n">
        <f aca="false">recette!AO26*AP$8</f>
        <v>0</v>
      </c>
      <c r="AQ33" s="386" t="n">
        <f aca="false">recette!AP26*AQ$8</f>
        <v>0</v>
      </c>
      <c r="AR33" s="406" t="n">
        <f aca="false">recette!AQ25*AR$8</f>
        <v>0</v>
      </c>
      <c r="AS33" s="406" t="n">
        <f aca="false">recette!AR25*AS$8</f>
        <v>0</v>
      </c>
      <c r="AT33" s="388"/>
      <c r="AU33" s="526"/>
      <c r="AV33" s="501"/>
      <c r="AY33" s="478"/>
      <c r="AZ33" s="349"/>
      <c r="BA33" s="349"/>
      <c r="BB33" s="349"/>
      <c r="BC33" s="349"/>
      <c r="BD33" s="349"/>
      <c r="BE33" s="349"/>
      <c r="BF33" s="514"/>
      <c r="BG33" s="514"/>
      <c r="BH33" s="514"/>
      <c r="BI33" s="514"/>
      <c r="BJ33" s="514"/>
      <c r="BK33" s="514"/>
      <c r="BL33" s="514"/>
      <c r="BM33" s="514"/>
      <c r="BN33" s="514"/>
      <c r="BO33" s="514"/>
      <c r="BP33" s="514"/>
      <c r="BQ33" s="514"/>
      <c r="BR33" s="514"/>
      <c r="BS33" s="514"/>
      <c r="BT33" s="514"/>
    </row>
    <row r="34" s="349" customFormat="true" ht="27.75" hidden="false" customHeight="true" outlineLevel="0" collapsed="false">
      <c r="A34" s="308" t="s">
        <v>332</v>
      </c>
      <c r="B34" s="378" t="n">
        <f aca="false">recette!B26*B$8</f>
        <v>0</v>
      </c>
      <c r="C34" s="378" t="n">
        <f aca="false">recette!C26*C$8</f>
        <v>0</v>
      </c>
      <c r="D34" s="378" t="n">
        <f aca="false">recette!D26*D$8</f>
        <v>0</v>
      </c>
      <c r="E34" s="379"/>
      <c r="F34" s="379"/>
      <c r="G34" s="378" t="n">
        <f aca="false">recette!G26*G$8</f>
        <v>0</v>
      </c>
      <c r="H34" s="515" t="n">
        <f aca="false">recette!H26*H$8</f>
        <v>0</v>
      </c>
      <c r="I34" s="378" t="n">
        <f aca="false">recette!I26*I$8</f>
        <v>0</v>
      </c>
      <c r="J34" s="379"/>
      <c r="K34" s="378" t="n">
        <f aca="false">recette!K26*K$8</f>
        <v>0</v>
      </c>
      <c r="L34" s="378" t="n">
        <f aca="false">recette!L26*L$8</f>
        <v>0</v>
      </c>
      <c r="M34" s="379"/>
      <c r="N34" s="378" t="n">
        <f aca="false">recette!N26*N$8</f>
        <v>0</v>
      </c>
      <c r="O34" s="378"/>
      <c r="P34" s="379"/>
      <c r="Q34" s="378" t="n">
        <f aca="false">recette!Q26*Q$8</f>
        <v>0</v>
      </c>
      <c r="R34" s="379"/>
      <c r="S34" s="378" t="n">
        <f aca="false">recette!S26*S$8</f>
        <v>0</v>
      </c>
      <c r="T34" s="379"/>
      <c r="U34" s="378" t="n">
        <f aca="false">recette!U26*U$8</f>
        <v>0</v>
      </c>
      <c r="V34" s="379"/>
      <c r="W34" s="378" t="n">
        <f aca="false">recette!W26*W$8</f>
        <v>0</v>
      </c>
      <c r="X34" s="379"/>
      <c r="Y34" s="515" t="n">
        <f aca="false">recette!Y26*Y$8</f>
        <v>0</v>
      </c>
      <c r="Z34" s="379"/>
      <c r="AA34" s="548" t="e">
        <f aca="false">recette!AA26*AA$8</f>
        <v>#DIV/0!</v>
      </c>
      <c r="AB34" s="379"/>
      <c r="AC34" s="378" t="n">
        <f aca="false">recette!AC26*AC$8</f>
        <v>0</v>
      </c>
      <c r="AD34" s="378"/>
      <c r="AE34" s="378" t="n">
        <f aca="false">recette!AE26*AE$8</f>
        <v>0</v>
      </c>
      <c r="AF34" s="378"/>
      <c r="AG34" s="378" t="n">
        <f aca="false">recette!AG26*AG$8</f>
        <v>0</v>
      </c>
      <c r="AH34" s="378"/>
      <c r="AI34" s="378" t="n">
        <f aca="false">recette!AI26*AI$8</f>
        <v>0</v>
      </c>
      <c r="AJ34" s="378" t="n">
        <f aca="false">recette!AJ26*AJ$8</f>
        <v>0</v>
      </c>
      <c r="AL34" s="378" t="n">
        <f aca="false">recette!AK26*AL$8</f>
        <v>0</v>
      </c>
      <c r="AM34" s="378"/>
      <c r="AN34" s="378" t="n">
        <f aca="false">recette!AM26*AN$8</f>
        <v>0</v>
      </c>
      <c r="AO34" s="378"/>
      <c r="AP34" s="525" t="n">
        <f aca="false">recette!AO27*AP$8</f>
        <v>0</v>
      </c>
      <c r="AQ34" s="386" t="n">
        <f aca="false">recette!AP27*AQ$8</f>
        <v>0</v>
      </c>
      <c r="AR34" s="378" t="n">
        <f aca="false">recette!AQ26*AR$8</f>
        <v>0</v>
      </c>
      <c r="AS34" s="378" t="n">
        <f aca="false">recette!AR26*AS$8</f>
        <v>0</v>
      </c>
      <c r="AT34" s="378"/>
      <c r="AU34" s="378"/>
      <c r="AV34" s="524"/>
      <c r="AW34" s="349" t="n">
        <f aca="false">356/12.222</f>
        <v>29.1278023236786</v>
      </c>
      <c r="AY34" s="478" t="e">
        <f aca="false">SUM(B34:AL34)</f>
        <v>#DIV/0!</v>
      </c>
    </row>
    <row r="35" s="513" customFormat="true" ht="27.75" hidden="false" customHeight="true" outlineLevel="0" collapsed="false">
      <c r="A35" s="535" t="s">
        <v>278</v>
      </c>
      <c r="B35" s="406" t="n">
        <f aca="false">recette!B29*B$8</f>
        <v>0</v>
      </c>
      <c r="C35" s="407" t="n">
        <f aca="false">recette!C29*C$8</f>
        <v>0</v>
      </c>
      <c r="D35" s="406" t="n">
        <f aca="false">recette!D29*D$8</f>
        <v>0</v>
      </c>
      <c r="E35" s="379"/>
      <c r="F35" s="379"/>
      <c r="G35" s="408" t="n">
        <f aca="false">recette!G29*G$8</f>
        <v>0</v>
      </c>
      <c r="H35" s="516" t="n">
        <f aca="false">recette!H29*H$8</f>
        <v>0</v>
      </c>
      <c r="I35" s="408" t="n">
        <f aca="false">recette!I29*I$8</f>
        <v>0</v>
      </c>
      <c r="J35" s="379"/>
      <c r="K35" s="410" t="n">
        <f aca="false">recette!K29*K$8</f>
        <v>0</v>
      </c>
      <c r="L35" s="508" t="n">
        <f aca="false">recette!L29*L$8</f>
        <v>0</v>
      </c>
      <c r="M35" s="379"/>
      <c r="N35" s="412" t="n">
        <f aca="false">recette!N29*N$8</f>
        <v>0</v>
      </c>
      <c r="O35" s="413"/>
      <c r="P35" s="379"/>
      <c r="Q35" s="414" t="n">
        <f aca="false">recette!Q29*Q$8</f>
        <v>0</v>
      </c>
      <c r="R35" s="379"/>
      <c r="S35" s="415" t="n">
        <f aca="false">recette!S29*S$8</f>
        <v>0</v>
      </c>
      <c r="T35" s="379"/>
      <c r="U35" s="509" t="n">
        <f aca="false">recette!U29*U$8</f>
        <v>0</v>
      </c>
      <c r="V35" s="379"/>
      <c r="W35" s="416" t="n">
        <f aca="false">recette!W29*W$8</f>
        <v>0</v>
      </c>
      <c r="X35" s="379"/>
      <c r="Y35" s="516" t="n">
        <f aca="false">recette!Y29*Y$8</f>
        <v>0</v>
      </c>
      <c r="Z35" s="379"/>
      <c r="AA35" s="517" t="e">
        <f aca="false">recette!AA29*AA$8</f>
        <v>#DIV/0!</v>
      </c>
      <c r="AB35" s="379"/>
      <c r="AC35" s="417" t="n">
        <f aca="false">recette!AC29*AC$8</f>
        <v>0</v>
      </c>
      <c r="AD35" s="378"/>
      <c r="AE35" s="511" t="n">
        <f aca="false">recette!AE29*AE$8</f>
        <v>0</v>
      </c>
      <c r="AF35" s="378"/>
      <c r="AG35" s="403" t="n">
        <f aca="false">recette!AG29*AG$8</f>
        <v>0</v>
      </c>
      <c r="AH35" s="378"/>
      <c r="AI35" s="406" t="n">
        <f aca="false">recette!AI29*AI$8</f>
        <v>0</v>
      </c>
      <c r="AJ35" s="512" t="n">
        <f aca="false">recette!AJ29*AJ$8</f>
        <v>0</v>
      </c>
      <c r="AK35" s="349"/>
      <c r="AL35" s="378" t="n">
        <f aca="false">recette!AK29*AL$8</f>
        <v>0</v>
      </c>
      <c r="AM35" s="378"/>
      <c r="AN35" s="378" t="n">
        <f aca="false">recette!AM29*AN$8</f>
        <v>0</v>
      </c>
      <c r="AO35" s="378"/>
      <c r="AP35" s="525" t="n">
        <f aca="false">recette!AO29*AP$8</f>
        <v>0</v>
      </c>
      <c r="AQ35" s="386" t="n">
        <f aca="false">recette!AP29*AQ$8</f>
        <v>0</v>
      </c>
      <c r="AR35" s="378" t="n">
        <f aca="false">recette!AQ29*AR$8</f>
        <v>0</v>
      </c>
      <c r="AS35" s="378" t="n">
        <f aca="false">recette!AR29*AS$8</f>
        <v>0</v>
      </c>
      <c r="AT35" s="388" t="n">
        <f aca="false">recette!AS29*AT$8</f>
        <v>0</v>
      </c>
      <c r="AU35" s="526" t="n">
        <f aca="false">recette!AT29*AU$8</f>
        <v>0</v>
      </c>
      <c r="AV35" s="501"/>
      <c r="AY35" s="478" t="e">
        <f aca="false">SUM(B35:AL35)</f>
        <v>#DIV/0!</v>
      </c>
      <c r="AZ35" s="349"/>
      <c r="BA35" s="349"/>
      <c r="BB35" s="349"/>
      <c r="BC35" s="349"/>
      <c r="BD35" s="349"/>
      <c r="BE35" s="349"/>
      <c r="BF35" s="514"/>
      <c r="BG35" s="514"/>
      <c r="BH35" s="514"/>
      <c r="BI35" s="514"/>
      <c r="BJ35" s="514"/>
      <c r="BK35" s="514"/>
      <c r="BL35" s="514"/>
      <c r="BM35" s="514"/>
      <c r="BN35" s="514"/>
      <c r="BO35" s="514"/>
      <c r="BP35" s="514"/>
      <c r="BQ35" s="514"/>
      <c r="BR35" s="514"/>
      <c r="BS35" s="514"/>
      <c r="BT35" s="514"/>
    </row>
    <row r="36" s="514" customFormat="true" ht="27.75" hidden="false" customHeight="true" outlineLevel="0" collapsed="false">
      <c r="A36" s="437" t="s">
        <v>280</v>
      </c>
      <c r="B36" s="378"/>
      <c r="C36" s="378"/>
      <c r="D36" s="378"/>
      <c r="E36" s="379"/>
      <c r="F36" s="379"/>
      <c r="G36" s="378"/>
      <c r="H36" s="518"/>
      <c r="I36" s="378"/>
      <c r="J36" s="379"/>
      <c r="K36" s="378"/>
      <c r="L36" s="378"/>
      <c r="M36" s="379"/>
      <c r="N36" s="378"/>
      <c r="O36" s="378"/>
      <c r="P36" s="379"/>
      <c r="Q36" s="378"/>
      <c r="R36" s="379"/>
      <c r="S36" s="409"/>
      <c r="T36" s="379"/>
      <c r="U36" s="378"/>
      <c r="V36" s="379"/>
      <c r="W36" s="378"/>
      <c r="X36" s="379"/>
      <c r="Y36" s="518"/>
      <c r="Z36" s="379"/>
      <c r="AA36" s="517" t="e">
        <f aca="false">recette!AA30*AA$8</f>
        <v>#DIV/0!</v>
      </c>
      <c r="AB36" s="379"/>
      <c r="AC36" s="378"/>
      <c r="AD36" s="378"/>
      <c r="AE36" s="378"/>
      <c r="AF36" s="378"/>
      <c r="AG36" s="378" t="n">
        <f aca="false">recette!AG30*AG$8</f>
        <v>0</v>
      </c>
      <c r="AH36" s="378"/>
      <c r="AI36" s="378"/>
      <c r="AJ36" s="378"/>
      <c r="AK36" s="349"/>
      <c r="AL36" s="378" t="n">
        <v>0</v>
      </c>
      <c r="AM36" s="378"/>
      <c r="AN36" s="378" t="n">
        <v>0</v>
      </c>
      <c r="AO36" s="378"/>
      <c r="AP36" s="525"/>
      <c r="AQ36" s="386"/>
      <c r="AR36" s="378"/>
      <c r="AS36" s="378"/>
      <c r="AT36" s="378"/>
      <c r="AU36" s="378"/>
      <c r="AV36" s="501"/>
      <c r="AY36" s="478" t="e">
        <f aca="false">SUM(B36:AL36)</f>
        <v>#DIV/0!</v>
      </c>
      <c r="AZ36" s="349"/>
      <c r="BA36" s="349"/>
      <c r="BB36" s="349"/>
      <c r="BC36" s="349"/>
      <c r="BD36" s="349"/>
      <c r="BE36" s="349"/>
    </row>
    <row r="37" s="513" customFormat="true" ht="27.75" hidden="false" customHeight="true" outlineLevel="0" collapsed="false">
      <c r="A37" s="505" t="s">
        <v>282</v>
      </c>
      <c r="B37" s="406"/>
      <c r="C37" s="407"/>
      <c r="D37" s="406"/>
      <c r="E37" s="379"/>
      <c r="F37" s="379"/>
      <c r="G37" s="408"/>
      <c r="H37" s="516"/>
      <c r="I37" s="408"/>
      <c r="J37" s="379"/>
      <c r="K37" s="410"/>
      <c r="L37" s="508"/>
      <c r="M37" s="379"/>
      <c r="N37" s="412"/>
      <c r="O37" s="413"/>
      <c r="P37" s="379"/>
      <c r="Q37" s="414"/>
      <c r="R37" s="379"/>
      <c r="S37" s="415"/>
      <c r="T37" s="379"/>
      <c r="U37" s="509"/>
      <c r="V37" s="379"/>
      <c r="W37" s="416"/>
      <c r="X37" s="379"/>
      <c r="Y37" s="516"/>
      <c r="Z37" s="379"/>
      <c r="AA37" s="517" t="e">
        <f aca="false">recette!AA31*AA$8</f>
        <v>#DIV/0!</v>
      </c>
      <c r="AB37" s="379"/>
      <c r="AC37" s="417"/>
      <c r="AD37" s="378"/>
      <c r="AE37" s="511"/>
      <c r="AF37" s="378"/>
      <c r="AG37" s="403" t="n">
        <f aca="false">recette!AG31*AG$8</f>
        <v>0</v>
      </c>
      <c r="AH37" s="378"/>
      <c r="AI37" s="406"/>
      <c r="AJ37" s="512"/>
      <c r="AK37" s="349"/>
      <c r="AL37" s="378" t="n">
        <v>0</v>
      </c>
      <c r="AM37" s="378"/>
      <c r="AN37" s="378" t="n">
        <v>0</v>
      </c>
      <c r="AO37" s="378"/>
      <c r="AP37" s="525" t="n">
        <f aca="false">recette!AO30*AP$8</f>
        <v>0</v>
      </c>
      <c r="AQ37" s="386" t="n">
        <f aca="false">recette!AP30*AQ$8</f>
        <v>0</v>
      </c>
      <c r="AR37" s="378"/>
      <c r="AS37" s="378"/>
      <c r="AT37" s="388"/>
      <c r="AU37" s="526"/>
      <c r="AV37" s="501"/>
      <c r="AY37" s="478" t="e">
        <f aca="false">SUM(B37:AL37)</f>
        <v>#DIV/0!</v>
      </c>
      <c r="AZ37" s="349"/>
      <c r="BA37" s="349"/>
      <c r="BB37" s="349"/>
      <c r="BC37" s="349"/>
      <c r="BD37" s="349"/>
      <c r="BE37" s="349"/>
      <c r="BF37" s="514"/>
      <c r="BG37" s="514"/>
      <c r="BH37" s="514"/>
      <c r="BI37" s="514"/>
      <c r="BJ37" s="514"/>
      <c r="BK37" s="514"/>
      <c r="BL37" s="514"/>
      <c r="BM37" s="514"/>
      <c r="BN37" s="514"/>
      <c r="BO37" s="514"/>
      <c r="BP37" s="514"/>
      <c r="BQ37" s="514"/>
      <c r="BR37" s="514"/>
      <c r="BS37" s="514"/>
      <c r="BT37" s="514"/>
    </row>
    <row r="38" s="534" customFormat="true" ht="27.75" hidden="false" customHeight="true" outlineLevel="0" collapsed="false">
      <c r="A38" s="505" t="s">
        <v>234</v>
      </c>
      <c r="B38" s="406"/>
      <c r="C38" s="407"/>
      <c r="D38" s="406"/>
      <c r="E38" s="379"/>
      <c r="F38" s="379"/>
      <c r="G38" s="408"/>
      <c r="H38" s="532"/>
      <c r="I38" s="408"/>
      <c r="J38" s="379"/>
      <c r="K38" s="410"/>
      <c r="L38" s="508"/>
      <c r="M38" s="379"/>
      <c r="N38" s="412"/>
      <c r="O38" s="413"/>
      <c r="P38" s="379"/>
      <c r="Q38" s="414"/>
      <c r="R38" s="379"/>
      <c r="S38" s="415"/>
      <c r="T38" s="379"/>
      <c r="U38" s="509"/>
      <c r="V38" s="379"/>
      <c r="W38" s="416"/>
      <c r="X38" s="379"/>
      <c r="Y38" s="532"/>
      <c r="Z38" s="379"/>
      <c r="AA38" s="517" t="e">
        <f aca="false">recette!AA32*AA$8</f>
        <v>#DIV/0!</v>
      </c>
      <c r="AB38" s="379"/>
      <c r="AC38" s="417"/>
      <c r="AD38" s="378"/>
      <c r="AE38" s="511"/>
      <c r="AF38" s="378"/>
      <c r="AG38" s="403"/>
      <c r="AH38" s="378"/>
      <c r="AI38" s="406"/>
      <c r="AJ38" s="512"/>
      <c r="AK38" s="349"/>
      <c r="AL38" s="378" t="n">
        <f aca="false">recette!AK32*AL$8</f>
        <v>0</v>
      </c>
      <c r="AM38" s="378"/>
      <c r="AN38" s="378" t="n">
        <f aca="false">recette!AM32*AN$8</f>
        <v>0</v>
      </c>
      <c r="AO38" s="378"/>
      <c r="AP38" s="525" t="n">
        <f aca="false">recette!AO31*AP$8</f>
        <v>0</v>
      </c>
      <c r="AQ38" s="386" t="n">
        <f aca="false">recette!AP31*AQ$8</f>
        <v>0</v>
      </c>
      <c r="AR38" s="378" t="n">
        <f aca="false">recette!AQ32*AR$8</f>
        <v>0</v>
      </c>
      <c r="AS38" s="378" t="n">
        <f aca="false">recette!AR32*AS$8</f>
        <v>0</v>
      </c>
      <c r="AT38" s="388"/>
      <c r="AU38" s="526"/>
      <c r="AV38" s="501"/>
      <c r="AY38" s="478" t="e">
        <f aca="false">SUM(B38:AL38)</f>
        <v>#DIV/0!</v>
      </c>
      <c r="AZ38" s="349"/>
      <c r="BA38" s="349"/>
      <c r="BB38" s="349"/>
      <c r="BC38" s="349"/>
      <c r="BD38" s="349"/>
      <c r="BE38" s="349"/>
      <c r="BF38" s="349"/>
      <c r="BG38" s="349"/>
      <c r="BH38" s="349"/>
      <c r="BI38" s="349"/>
      <c r="BJ38" s="349"/>
      <c r="BK38" s="349"/>
      <c r="BL38" s="349"/>
      <c r="BM38" s="349"/>
      <c r="BN38" s="349"/>
      <c r="BO38" s="349"/>
      <c r="BP38" s="349"/>
      <c r="BQ38" s="349"/>
      <c r="BR38" s="349"/>
      <c r="BS38" s="349"/>
      <c r="BT38" s="349"/>
    </row>
    <row r="39" s="534" customFormat="true" ht="27.75" hidden="false" customHeight="true" outlineLevel="0" collapsed="false">
      <c r="A39" s="505" t="s">
        <v>284</v>
      </c>
      <c r="B39" s="406"/>
      <c r="C39" s="407"/>
      <c r="D39" s="406"/>
      <c r="E39" s="379"/>
      <c r="F39" s="379"/>
      <c r="G39" s="408"/>
      <c r="H39" s="532"/>
      <c r="I39" s="408"/>
      <c r="J39" s="379"/>
      <c r="K39" s="410"/>
      <c r="L39" s="508"/>
      <c r="M39" s="379"/>
      <c r="N39" s="412"/>
      <c r="O39" s="413"/>
      <c r="P39" s="379"/>
      <c r="Q39" s="414"/>
      <c r="R39" s="379"/>
      <c r="S39" s="415"/>
      <c r="T39" s="379"/>
      <c r="U39" s="509"/>
      <c r="V39" s="379"/>
      <c r="W39" s="416"/>
      <c r="X39" s="379"/>
      <c r="Y39" s="532"/>
      <c r="Z39" s="379"/>
      <c r="AA39" s="517"/>
      <c r="AB39" s="379"/>
      <c r="AC39" s="417"/>
      <c r="AD39" s="378"/>
      <c r="AE39" s="511"/>
      <c r="AF39" s="378"/>
      <c r="AG39" s="403"/>
      <c r="AH39" s="378"/>
      <c r="AI39" s="406" t="n">
        <f aca="false">recette!AI33*AI$8</f>
        <v>0</v>
      </c>
      <c r="AJ39" s="512" t="n">
        <f aca="false">recette!AJ33*AJ$8</f>
        <v>0</v>
      </c>
      <c r="AK39" s="349"/>
      <c r="AL39" s="378"/>
      <c r="AM39" s="378"/>
      <c r="AN39" s="378"/>
      <c r="AO39" s="378"/>
      <c r="AP39" s="525" t="n">
        <f aca="false">recette!AO32*AP$8</f>
        <v>0</v>
      </c>
      <c r="AQ39" s="386" t="n">
        <f aca="false">recette!AP32*AQ$8</f>
        <v>0</v>
      </c>
      <c r="AR39" s="378"/>
      <c r="AS39" s="378"/>
      <c r="AT39" s="388"/>
      <c r="AU39" s="526"/>
      <c r="AV39" s="501"/>
      <c r="AY39" s="478"/>
      <c r="AZ39" s="349"/>
      <c r="BA39" s="349"/>
      <c r="BB39" s="349"/>
      <c r="BC39" s="349"/>
      <c r="BD39" s="349"/>
      <c r="BE39" s="349"/>
      <c r="BF39" s="349"/>
      <c r="BG39" s="349"/>
      <c r="BH39" s="349"/>
      <c r="BI39" s="349"/>
      <c r="BJ39" s="349"/>
      <c r="BK39" s="349"/>
      <c r="BL39" s="349"/>
      <c r="BM39" s="349"/>
      <c r="BN39" s="349"/>
      <c r="BO39" s="349"/>
      <c r="BP39" s="349"/>
      <c r="BQ39" s="349"/>
      <c r="BR39" s="349"/>
      <c r="BS39" s="349"/>
      <c r="BT39" s="349"/>
    </row>
    <row r="40" s="534" customFormat="true" ht="27.75" hidden="false" customHeight="true" outlineLevel="0" collapsed="false">
      <c r="A40" s="505" t="s">
        <v>235</v>
      </c>
      <c r="B40" s="406"/>
      <c r="C40" s="407"/>
      <c r="D40" s="406"/>
      <c r="E40" s="379"/>
      <c r="F40" s="379"/>
      <c r="G40" s="408"/>
      <c r="H40" s="532"/>
      <c r="I40" s="408"/>
      <c r="J40" s="379"/>
      <c r="K40" s="410"/>
      <c r="L40" s="508"/>
      <c r="M40" s="379"/>
      <c r="N40" s="412"/>
      <c r="O40" s="413"/>
      <c r="P40" s="379"/>
      <c r="Q40" s="414"/>
      <c r="R40" s="379"/>
      <c r="S40" s="415"/>
      <c r="T40" s="379"/>
      <c r="U40" s="509"/>
      <c r="V40" s="379"/>
      <c r="W40" s="416"/>
      <c r="X40" s="379"/>
      <c r="Y40" s="532"/>
      <c r="Z40" s="379"/>
      <c r="AA40" s="517" t="e">
        <f aca="false">recette!AA34*AA$8</f>
        <v>#DIV/0!</v>
      </c>
      <c r="AB40" s="379"/>
      <c r="AC40" s="417"/>
      <c r="AD40" s="378"/>
      <c r="AE40" s="511"/>
      <c r="AF40" s="378"/>
      <c r="AG40" s="403"/>
      <c r="AH40" s="378"/>
      <c r="AI40" s="406"/>
      <c r="AJ40" s="512"/>
      <c r="AK40" s="349"/>
      <c r="AL40" s="378" t="n">
        <f aca="false">recette!AK34*AL$8</f>
        <v>0</v>
      </c>
      <c r="AM40" s="378"/>
      <c r="AN40" s="378" t="n">
        <f aca="false">recette!AM34*AN$8</f>
        <v>0</v>
      </c>
      <c r="AO40" s="378"/>
      <c r="AP40" s="525" t="n">
        <f aca="false">recette!AO33*AP$8</f>
        <v>0</v>
      </c>
      <c r="AQ40" s="386" t="n">
        <f aca="false">recette!AP33*AQ$8</f>
        <v>0</v>
      </c>
      <c r="AR40" s="378" t="n">
        <f aca="false">recette!AQ34*AR$8</f>
        <v>0</v>
      </c>
      <c r="AS40" s="378" t="n">
        <f aca="false">recette!AR34*AS$8</f>
        <v>0</v>
      </c>
      <c r="AT40" s="388"/>
      <c r="AU40" s="526"/>
      <c r="AV40" s="501"/>
      <c r="AY40" s="478" t="e">
        <f aca="false">SUM(B40:AL40)</f>
        <v>#DIV/0!</v>
      </c>
      <c r="AZ40" s="349"/>
      <c r="BA40" s="349"/>
      <c r="BB40" s="349"/>
      <c r="BC40" s="349"/>
      <c r="BD40" s="349"/>
      <c r="BE40" s="349"/>
      <c r="BF40" s="349"/>
      <c r="BG40" s="349"/>
      <c r="BH40" s="349"/>
      <c r="BI40" s="349"/>
      <c r="BJ40" s="349"/>
      <c r="BK40" s="349"/>
      <c r="BL40" s="349"/>
      <c r="BM40" s="349"/>
      <c r="BN40" s="349"/>
      <c r="BO40" s="349"/>
      <c r="BP40" s="349"/>
      <c r="BQ40" s="349"/>
      <c r="BR40" s="349"/>
      <c r="BS40" s="349"/>
      <c r="BT40" s="349"/>
    </row>
    <row r="41" s="534" customFormat="true" ht="27.75" hidden="false" customHeight="true" outlineLevel="0" collapsed="false">
      <c r="A41" s="505" t="s">
        <v>127</v>
      </c>
      <c r="B41" s="406"/>
      <c r="C41" s="407"/>
      <c r="D41" s="406"/>
      <c r="E41" s="379"/>
      <c r="F41" s="379"/>
      <c r="G41" s="408"/>
      <c r="H41" s="532"/>
      <c r="I41" s="408"/>
      <c r="J41" s="379"/>
      <c r="K41" s="410"/>
      <c r="L41" s="508"/>
      <c r="M41" s="379"/>
      <c r="N41" s="412"/>
      <c r="O41" s="413"/>
      <c r="P41" s="379"/>
      <c r="Q41" s="414"/>
      <c r="R41" s="379"/>
      <c r="S41" s="415"/>
      <c r="T41" s="379"/>
      <c r="U41" s="509"/>
      <c r="V41" s="379"/>
      <c r="W41" s="416"/>
      <c r="X41" s="379"/>
      <c r="Y41" s="532"/>
      <c r="Z41" s="379"/>
      <c r="AA41" s="517" t="e">
        <f aca="false">recette!AA35*AA$8</f>
        <v>#DIV/0!</v>
      </c>
      <c r="AB41" s="379"/>
      <c r="AC41" s="417"/>
      <c r="AD41" s="378"/>
      <c r="AE41" s="511"/>
      <c r="AF41" s="378"/>
      <c r="AG41" s="403"/>
      <c r="AH41" s="378"/>
      <c r="AI41" s="406"/>
      <c r="AJ41" s="512"/>
      <c r="AK41" s="349"/>
      <c r="AL41" s="378" t="n">
        <f aca="false">recette!AK35*AL$8</f>
        <v>0</v>
      </c>
      <c r="AM41" s="378"/>
      <c r="AN41" s="378" t="n">
        <f aca="false">recette!AM35*AN$8</f>
        <v>0</v>
      </c>
      <c r="AO41" s="378"/>
      <c r="AP41" s="525" t="n">
        <f aca="false">recette!AO34*AP$8</f>
        <v>0</v>
      </c>
      <c r="AQ41" s="386" t="n">
        <f aca="false">recette!AP34*AQ$8</f>
        <v>0</v>
      </c>
      <c r="AR41" s="378" t="n">
        <f aca="false">recette!AQ35*AR$8</f>
        <v>0</v>
      </c>
      <c r="AS41" s="378" t="n">
        <f aca="false">recette!AR35*AS$8</f>
        <v>0</v>
      </c>
      <c r="AT41" s="388"/>
      <c r="AU41" s="526"/>
      <c r="AV41" s="501"/>
      <c r="AY41" s="478" t="e">
        <f aca="false">SUM(B41:AL41)</f>
        <v>#DIV/0!</v>
      </c>
      <c r="AZ41" s="349"/>
      <c r="BA41" s="349"/>
      <c r="BB41" s="349"/>
      <c r="BC41" s="349"/>
      <c r="BD41" s="349"/>
      <c r="BE41" s="349"/>
      <c r="BF41" s="349"/>
      <c r="BG41" s="349"/>
      <c r="BH41" s="349"/>
      <c r="BI41" s="349"/>
      <c r="BJ41" s="349"/>
      <c r="BK41" s="349"/>
      <c r="BL41" s="349"/>
      <c r="BM41" s="349"/>
      <c r="BN41" s="349"/>
      <c r="BO41" s="349"/>
      <c r="BP41" s="349"/>
      <c r="BQ41" s="349"/>
      <c r="BR41" s="349"/>
      <c r="BS41" s="349"/>
      <c r="BT41" s="349"/>
    </row>
    <row r="42" s="534" customFormat="true" ht="27.75" hidden="false" customHeight="true" outlineLevel="0" collapsed="false">
      <c r="A42" s="505" t="s">
        <v>336</v>
      </c>
      <c r="B42" s="406"/>
      <c r="C42" s="407"/>
      <c r="D42" s="406"/>
      <c r="E42" s="379"/>
      <c r="F42" s="379"/>
      <c r="G42" s="408"/>
      <c r="H42" s="532"/>
      <c r="I42" s="408"/>
      <c r="J42" s="379"/>
      <c r="K42" s="410"/>
      <c r="L42" s="508"/>
      <c r="M42" s="379"/>
      <c r="N42" s="412"/>
      <c r="O42" s="413"/>
      <c r="P42" s="379"/>
      <c r="Q42" s="414"/>
      <c r="R42" s="379"/>
      <c r="S42" s="415"/>
      <c r="T42" s="379"/>
      <c r="U42" s="509"/>
      <c r="V42" s="379"/>
      <c r="W42" s="416"/>
      <c r="X42" s="379"/>
      <c r="Y42" s="532"/>
      <c r="Z42" s="379"/>
      <c r="AA42" s="517"/>
      <c r="AB42" s="379"/>
      <c r="AC42" s="417"/>
      <c r="AD42" s="378"/>
      <c r="AE42" s="511"/>
      <c r="AF42" s="378"/>
      <c r="AG42" s="403"/>
      <c r="AH42" s="378"/>
      <c r="AI42" s="406"/>
      <c r="AJ42" s="512"/>
      <c r="AK42" s="349"/>
      <c r="AL42" s="378"/>
      <c r="AM42" s="378"/>
      <c r="AN42" s="378"/>
      <c r="AO42" s="378"/>
      <c r="AP42" s="525" t="n">
        <f aca="false">recette!AO36*AP$8</f>
        <v>0</v>
      </c>
      <c r="AQ42" s="386" t="n">
        <f aca="false">recette!AP35*AQ$8</f>
        <v>0</v>
      </c>
      <c r="AR42" s="378"/>
      <c r="AS42" s="378"/>
      <c r="AT42" s="388"/>
      <c r="AU42" s="526"/>
      <c r="AV42" s="501"/>
      <c r="AY42" s="478"/>
      <c r="AZ42" s="349"/>
      <c r="BA42" s="349"/>
      <c r="BB42" s="349"/>
      <c r="BC42" s="349"/>
      <c r="BD42" s="349"/>
      <c r="BE42" s="349"/>
      <c r="BF42" s="349"/>
      <c r="BG42" s="349"/>
      <c r="BH42" s="349"/>
      <c r="BI42" s="349"/>
      <c r="BJ42" s="349"/>
      <c r="BK42" s="349"/>
      <c r="BL42" s="349"/>
      <c r="BM42" s="349"/>
      <c r="BN42" s="349"/>
      <c r="BO42" s="349"/>
      <c r="BP42" s="349"/>
      <c r="BQ42" s="349"/>
      <c r="BR42" s="349"/>
      <c r="BS42" s="349"/>
      <c r="BT42" s="349"/>
    </row>
    <row r="43" s="534" customFormat="true" ht="27.75" hidden="false" customHeight="true" outlineLevel="0" collapsed="false">
      <c r="A43" s="505" t="s">
        <v>151</v>
      </c>
      <c r="B43" s="406"/>
      <c r="C43" s="407"/>
      <c r="D43" s="406"/>
      <c r="E43" s="379"/>
      <c r="F43" s="379"/>
      <c r="G43" s="408"/>
      <c r="H43" s="532"/>
      <c r="I43" s="408"/>
      <c r="J43" s="379"/>
      <c r="K43" s="410"/>
      <c r="L43" s="508"/>
      <c r="M43" s="379"/>
      <c r="N43" s="412"/>
      <c r="O43" s="413"/>
      <c r="P43" s="379"/>
      <c r="Q43" s="414"/>
      <c r="R43" s="379"/>
      <c r="S43" s="415"/>
      <c r="T43" s="379"/>
      <c r="U43" s="509"/>
      <c r="V43" s="379"/>
      <c r="W43" s="416"/>
      <c r="X43" s="379"/>
      <c r="Y43" s="532"/>
      <c r="Z43" s="379"/>
      <c r="AA43" s="517" t="e">
        <f aca="false">recette!AA37*AA$8</f>
        <v>#DIV/0!</v>
      </c>
      <c r="AB43" s="379"/>
      <c r="AC43" s="417"/>
      <c r="AD43" s="378"/>
      <c r="AE43" s="511"/>
      <c r="AF43" s="378"/>
      <c r="AG43" s="403"/>
      <c r="AH43" s="378"/>
      <c r="AI43" s="406"/>
      <c r="AJ43" s="512"/>
      <c r="AK43" s="349"/>
      <c r="AL43" s="378"/>
      <c r="AM43" s="378"/>
      <c r="AN43" s="378"/>
      <c r="AO43" s="378"/>
      <c r="AP43" s="525"/>
      <c r="AQ43" s="386" t="n">
        <f aca="false">recette!AP37*AQ$8</f>
        <v>0</v>
      </c>
      <c r="AR43" s="378"/>
      <c r="AS43" s="378"/>
      <c r="AT43" s="388"/>
      <c r="AU43" s="526"/>
      <c r="AV43" s="501"/>
      <c r="AY43" s="478"/>
      <c r="AZ43" s="349"/>
      <c r="BA43" s="349"/>
      <c r="BB43" s="349"/>
      <c r="BC43" s="349"/>
      <c r="BD43" s="349"/>
      <c r="BE43" s="349"/>
      <c r="BF43" s="349"/>
      <c r="BG43" s="349"/>
      <c r="BH43" s="349"/>
      <c r="BI43" s="349"/>
      <c r="BJ43" s="349"/>
      <c r="BK43" s="349"/>
      <c r="BL43" s="349"/>
      <c r="BM43" s="349"/>
      <c r="BN43" s="349"/>
      <c r="BO43" s="349"/>
      <c r="BP43" s="349"/>
      <c r="BQ43" s="349"/>
      <c r="BR43" s="349"/>
      <c r="BS43" s="349"/>
      <c r="BT43" s="349"/>
    </row>
    <row r="44" s="534" customFormat="true" ht="27.75" hidden="false" customHeight="true" outlineLevel="0" collapsed="false">
      <c r="A44" s="432" t="s">
        <v>286</v>
      </c>
      <c r="B44" s="406"/>
      <c r="C44" s="407"/>
      <c r="D44" s="406"/>
      <c r="E44" s="379"/>
      <c r="F44" s="379"/>
      <c r="G44" s="408"/>
      <c r="H44" s="532"/>
      <c r="I44" s="408"/>
      <c r="J44" s="379"/>
      <c r="K44" s="410"/>
      <c r="L44" s="508"/>
      <c r="M44" s="379"/>
      <c r="N44" s="412"/>
      <c r="O44" s="413"/>
      <c r="P44" s="379"/>
      <c r="Q44" s="414"/>
      <c r="R44" s="379"/>
      <c r="S44" s="415"/>
      <c r="T44" s="379"/>
      <c r="U44" s="509"/>
      <c r="V44" s="379"/>
      <c r="W44" s="416"/>
      <c r="X44" s="379"/>
      <c r="Y44" s="532"/>
      <c r="Z44" s="379"/>
      <c r="AA44" s="517"/>
      <c r="AB44" s="379"/>
      <c r="AC44" s="417"/>
      <c r="AD44" s="378"/>
      <c r="AE44" s="511"/>
      <c r="AF44" s="378"/>
      <c r="AG44" s="403"/>
      <c r="AH44" s="378"/>
      <c r="AI44" s="406"/>
      <c r="AJ44" s="512"/>
      <c r="AK44" s="349"/>
      <c r="AL44" s="378"/>
      <c r="AM44" s="378"/>
      <c r="AN44" s="378"/>
      <c r="AO44" s="378"/>
      <c r="AP44" s="525" t="n">
        <f aca="false">recette!AO38*AP$8</f>
        <v>0</v>
      </c>
      <c r="AQ44" s="386"/>
      <c r="AR44" s="378"/>
      <c r="AS44" s="378"/>
      <c r="AT44" s="388"/>
      <c r="AU44" s="526"/>
      <c r="AV44" s="501"/>
      <c r="AY44" s="478"/>
      <c r="AZ44" s="349"/>
      <c r="BA44" s="349"/>
      <c r="BB44" s="349"/>
      <c r="BC44" s="349"/>
      <c r="BD44" s="349"/>
      <c r="BE44" s="349"/>
      <c r="BF44" s="349"/>
      <c r="BG44" s="349"/>
      <c r="BH44" s="349"/>
      <c r="BI44" s="349"/>
      <c r="BJ44" s="349"/>
      <c r="BK44" s="349"/>
      <c r="BL44" s="349"/>
      <c r="BM44" s="349"/>
      <c r="BN44" s="349"/>
      <c r="BO44" s="349"/>
      <c r="BP44" s="349"/>
      <c r="BQ44" s="349"/>
      <c r="BR44" s="349"/>
      <c r="BS44" s="349"/>
      <c r="BT44" s="349"/>
    </row>
    <row r="45" s="534" customFormat="true" ht="27.75" hidden="false" customHeight="true" outlineLevel="0" collapsed="false">
      <c r="A45" s="432" t="s">
        <v>287</v>
      </c>
      <c r="B45" s="406"/>
      <c r="C45" s="407"/>
      <c r="D45" s="406"/>
      <c r="E45" s="379"/>
      <c r="F45" s="379"/>
      <c r="G45" s="408"/>
      <c r="H45" s="532"/>
      <c r="I45" s="408"/>
      <c r="J45" s="379"/>
      <c r="K45" s="410"/>
      <c r="L45" s="508"/>
      <c r="M45" s="379"/>
      <c r="N45" s="412"/>
      <c r="O45" s="413"/>
      <c r="P45" s="379"/>
      <c r="Q45" s="414"/>
      <c r="R45" s="379"/>
      <c r="S45" s="415"/>
      <c r="T45" s="379"/>
      <c r="U45" s="509"/>
      <c r="V45" s="379"/>
      <c r="W45" s="416"/>
      <c r="X45" s="379"/>
      <c r="Y45" s="532"/>
      <c r="Z45" s="379"/>
      <c r="AA45" s="517"/>
      <c r="AB45" s="379"/>
      <c r="AC45" s="417"/>
      <c r="AD45" s="378"/>
      <c r="AE45" s="511"/>
      <c r="AF45" s="378"/>
      <c r="AG45" s="403"/>
      <c r="AH45" s="378"/>
      <c r="AI45" s="406"/>
      <c r="AJ45" s="512"/>
      <c r="AK45" s="349"/>
      <c r="AL45" s="378"/>
      <c r="AM45" s="378"/>
      <c r="AN45" s="378"/>
      <c r="AO45" s="378"/>
      <c r="AP45" s="525" t="n">
        <f aca="false">recette!AO39*AP$8</f>
        <v>0</v>
      </c>
      <c r="AQ45" s="386" t="n">
        <f aca="false">recette!AP38*AQ$8</f>
        <v>0</v>
      </c>
      <c r="AR45" s="378"/>
      <c r="AS45" s="378"/>
      <c r="AT45" s="388"/>
      <c r="AU45" s="526"/>
      <c r="AV45" s="501"/>
      <c r="AY45" s="478"/>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534" customFormat="true" ht="27.75" hidden="false" customHeight="true" outlineLevel="0" collapsed="false">
      <c r="A46" s="432" t="s">
        <v>288</v>
      </c>
      <c r="B46" s="406"/>
      <c r="C46" s="407"/>
      <c r="D46" s="406"/>
      <c r="E46" s="379"/>
      <c r="F46" s="379"/>
      <c r="G46" s="408"/>
      <c r="H46" s="532"/>
      <c r="I46" s="408"/>
      <c r="J46" s="379"/>
      <c r="K46" s="410"/>
      <c r="L46" s="508"/>
      <c r="M46" s="379"/>
      <c r="N46" s="412"/>
      <c r="O46" s="413"/>
      <c r="P46" s="379"/>
      <c r="Q46" s="414"/>
      <c r="R46" s="379"/>
      <c r="S46" s="415"/>
      <c r="T46" s="379"/>
      <c r="U46" s="509"/>
      <c r="V46" s="379"/>
      <c r="W46" s="416"/>
      <c r="X46" s="379"/>
      <c r="Y46" s="532"/>
      <c r="Z46" s="379"/>
      <c r="AA46" s="517"/>
      <c r="AB46" s="379"/>
      <c r="AC46" s="417"/>
      <c r="AD46" s="378"/>
      <c r="AE46" s="511"/>
      <c r="AF46" s="378"/>
      <c r="AG46" s="403"/>
      <c r="AH46" s="378"/>
      <c r="AI46" s="406"/>
      <c r="AJ46" s="512"/>
      <c r="AK46" s="349"/>
      <c r="AL46" s="378"/>
      <c r="AM46" s="378"/>
      <c r="AN46" s="378"/>
      <c r="AO46" s="378"/>
      <c r="AP46" s="525"/>
      <c r="AQ46" s="386" t="n">
        <f aca="false">recette!AP40*AQ$8</f>
        <v>0</v>
      </c>
      <c r="AR46" s="378"/>
      <c r="AS46" s="378"/>
      <c r="AT46" s="388"/>
      <c r="AU46" s="526"/>
      <c r="AV46" s="501"/>
      <c r="AY46" s="478"/>
      <c r="AZ46" s="349"/>
      <c r="BA46" s="349"/>
      <c r="BB46" s="349"/>
      <c r="BC46" s="349"/>
      <c r="BD46" s="349"/>
      <c r="BE46" s="349"/>
      <c r="BF46" s="349"/>
      <c r="BG46" s="349"/>
      <c r="BH46" s="349"/>
      <c r="BI46" s="349"/>
      <c r="BJ46" s="349"/>
      <c r="BK46" s="349"/>
      <c r="BL46" s="349"/>
      <c r="BM46" s="349"/>
      <c r="BN46" s="349"/>
      <c r="BO46" s="349"/>
      <c r="BP46" s="349"/>
      <c r="BQ46" s="349"/>
      <c r="BR46" s="349"/>
      <c r="BS46" s="349"/>
      <c r="BT46" s="349"/>
    </row>
    <row r="47" s="534" customFormat="true" ht="27.75" hidden="false" customHeight="true" outlineLevel="0" collapsed="false">
      <c r="A47" s="432" t="s">
        <v>289</v>
      </c>
      <c r="B47" s="406"/>
      <c r="C47" s="407"/>
      <c r="D47" s="406"/>
      <c r="E47" s="379"/>
      <c r="F47" s="379"/>
      <c r="G47" s="408"/>
      <c r="H47" s="532"/>
      <c r="I47" s="408"/>
      <c r="J47" s="379"/>
      <c r="K47" s="410"/>
      <c r="L47" s="508"/>
      <c r="M47" s="379"/>
      <c r="N47" s="412"/>
      <c r="O47" s="413"/>
      <c r="P47" s="379"/>
      <c r="Q47" s="414"/>
      <c r="R47" s="379"/>
      <c r="S47" s="415"/>
      <c r="T47" s="379"/>
      <c r="U47" s="509"/>
      <c r="V47" s="379"/>
      <c r="W47" s="416"/>
      <c r="X47" s="379"/>
      <c r="Y47" s="532"/>
      <c r="Z47" s="379"/>
      <c r="AA47" s="517"/>
      <c r="AB47" s="379"/>
      <c r="AC47" s="417"/>
      <c r="AD47" s="378"/>
      <c r="AE47" s="511"/>
      <c r="AF47" s="378"/>
      <c r="AG47" s="403"/>
      <c r="AH47" s="378"/>
      <c r="AI47" s="406"/>
      <c r="AJ47" s="512"/>
      <c r="AK47" s="349"/>
      <c r="AL47" s="378"/>
      <c r="AM47" s="378"/>
      <c r="AN47" s="378"/>
      <c r="AO47" s="378"/>
      <c r="AP47" s="525" t="n">
        <f aca="false">recette!AO40*AP$8</f>
        <v>0</v>
      </c>
      <c r="AQ47" s="386" t="n">
        <f aca="false">recette!AP41*AQ$8</f>
        <v>0</v>
      </c>
      <c r="AR47" s="378"/>
      <c r="AS47" s="378"/>
      <c r="AT47" s="388"/>
      <c r="AU47" s="526"/>
      <c r="AV47" s="501"/>
      <c r="AY47" s="478"/>
      <c r="AZ47" s="349"/>
      <c r="BA47" s="349"/>
      <c r="BB47" s="349"/>
      <c r="BC47" s="349"/>
      <c r="BD47" s="349"/>
      <c r="BE47" s="349"/>
      <c r="BF47" s="349"/>
      <c r="BG47" s="349"/>
      <c r="BH47" s="349"/>
      <c r="BI47" s="349"/>
      <c r="BJ47" s="349"/>
      <c r="BK47" s="349"/>
      <c r="BL47" s="349"/>
      <c r="BM47" s="349"/>
      <c r="BN47" s="349"/>
      <c r="BO47" s="349"/>
      <c r="BP47" s="349"/>
      <c r="BQ47" s="349"/>
      <c r="BR47" s="349"/>
      <c r="BS47" s="349"/>
      <c r="BT47" s="349"/>
    </row>
    <row r="48" s="534" customFormat="true" ht="27.75" hidden="false" customHeight="true" outlineLevel="0" collapsed="false">
      <c r="A48" s="505" t="s">
        <v>337</v>
      </c>
      <c r="B48" s="406"/>
      <c r="C48" s="407"/>
      <c r="D48" s="406"/>
      <c r="E48" s="379"/>
      <c r="F48" s="379"/>
      <c r="G48" s="408"/>
      <c r="H48" s="532"/>
      <c r="I48" s="408"/>
      <c r="J48" s="379"/>
      <c r="K48" s="410"/>
      <c r="L48" s="508"/>
      <c r="M48" s="379"/>
      <c r="N48" s="412"/>
      <c r="O48" s="413"/>
      <c r="P48" s="379"/>
      <c r="Q48" s="414"/>
      <c r="R48" s="379"/>
      <c r="S48" s="415"/>
      <c r="T48" s="379"/>
      <c r="U48" s="509"/>
      <c r="V48" s="379"/>
      <c r="W48" s="416"/>
      <c r="X48" s="379"/>
      <c r="Y48" s="532"/>
      <c r="Z48" s="379"/>
      <c r="AA48" s="517" t="e">
        <f aca="false">recette!AA42*AA$8</f>
        <v>#DIV/0!</v>
      </c>
      <c r="AB48" s="379"/>
      <c r="AC48" s="417"/>
      <c r="AD48" s="378"/>
      <c r="AE48" s="511"/>
      <c r="AF48" s="378"/>
      <c r="AG48" s="403"/>
      <c r="AH48" s="378"/>
      <c r="AI48" s="406"/>
      <c r="AJ48" s="512"/>
      <c r="AK48" s="349"/>
      <c r="AL48" s="378"/>
      <c r="AM48" s="378"/>
      <c r="AN48" s="378"/>
      <c r="AO48" s="378"/>
      <c r="AP48" s="525" t="n">
        <f aca="false">recette!AO41*AP$8</f>
        <v>0</v>
      </c>
      <c r="AQ48" s="386"/>
      <c r="AR48" s="378" t="n">
        <f aca="false">recette!AQ42*AR$8</f>
        <v>0</v>
      </c>
      <c r="AS48" s="378" t="n">
        <f aca="false">recette!AR42*AS$8</f>
        <v>0</v>
      </c>
      <c r="AT48" s="378" t="n">
        <f aca="false">recette!AS42*AT$8</f>
        <v>0</v>
      </c>
      <c r="AU48" s="378" t="n">
        <f aca="false">recette!AT42*AU$8</f>
        <v>0</v>
      </c>
      <c r="AV48" s="501"/>
      <c r="AY48" s="478"/>
      <c r="AZ48" s="349"/>
      <c r="BA48" s="349"/>
      <c r="BB48" s="349"/>
      <c r="BC48" s="349"/>
      <c r="BD48" s="349"/>
      <c r="BE48" s="349"/>
      <c r="BF48" s="349"/>
      <c r="BG48" s="349"/>
      <c r="BH48" s="349"/>
      <c r="BI48" s="349"/>
      <c r="BJ48" s="349"/>
      <c r="BK48" s="349"/>
      <c r="BL48" s="349"/>
      <c r="BM48" s="349"/>
      <c r="BN48" s="349"/>
      <c r="BO48" s="349"/>
      <c r="BP48" s="349"/>
      <c r="BQ48" s="349"/>
      <c r="BR48" s="349"/>
      <c r="BS48" s="349"/>
      <c r="BT48" s="349"/>
    </row>
    <row r="49" s="534" customFormat="true" ht="27.75" hidden="false" customHeight="true" outlineLevel="0" collapsed="false">
      <c r="A49" s="505" t="s">
        <v>291</v>
      </c>
      <c r="B49" s="406"/>
      <c r="C49" s="407"/>
      <c r="D49" s="406"/>
      <c r="E49" s="379"/>
      <c r="F49" s="379"/>
      <c r="G49" s="408"/>
      <c r="H49" s="532"/>
      <c r="I49" s="408"/>
      <c r="J49" s="379"/>
      <c r="K49" s="410"/>
      <c r="L49" s="508"/>
      <c r="M49" s="379"/>
      <c r="N49" s="412"/>
      <c r="O49" s="413"/>
      <c r="P49" s="379"/>
      <c r="Q49" s="414"/>
      <c r="R49" s="379"/>
      <c r="S49" s="415"/>
      <c r="T49" s="379"/>
      <c r="U49" s="509"/>
      <c r="V49" s="379"/>
      <c r="W49" s="416"/>
      <c r="X49" s="379"/>
      <c r="Y49" s="532"/>
      <c r="Z49" s="379"/>
      <c r="AA49" s="517" t="e">
        <f aca="false">recette!AA43*AA$8</f>
        <v>#DIV/0!</v>
      </c>
      <c r="AB49" s="379"/>
      <c r="AC49" s="417"/>
      <c r="AD49" s="378"/>
      <c r="AE49" s="511"/>
      <c r="AF49" s="378"/>
      <c r="AG49" s="403"/>
      <c r="AH49" s="378"/>
      <c r="AI49" s="406"/>
      <c r="AJ49" s="512"/>
      <c r="AK49" s="349"/>
      <c r="AL49" s="378"/>
      <c r="AM49" s="378"/>
      <c r="AN49" s="378"/>
      <c r="AO49" s="378"/>
      <c r="AP49" s="525" t="n">
        <f aca="false">recette!AO42*AP$8</f>
        <v>0</v>
      </c>
      <c r="AQ49" s="386" t="n">
        <f aca="false">recette!AP42*AQ$8</f>
        <v>0</v>
      </c>
      <c r="AR49" s="378"/>
      <c r="AS49" s="378" t="n">
        <f aca="false">recette!AR43*AS$8</f>
        <v>0</v>
      </c>
      <c r="AT49" s="388"/>
      <c r="AU49" s="526"/>
      <c r="AV49" s="501"/>
      <c r="AY49" s="478"/>
      <c r="AZ49" s="349"/>
      <c r="BA49" s="349"/>
      <c r="BB49" s="349"/>
      <c r="BC49" s="349"/>
      <c r="BD49" s="349"/>
      <c r="BE49" s="349"/>
      <c r="BF49" s="349"/>
      <c r="BG49" s="349"/>
      <c r="BH49" s="349"/>
      <c r="BI49" s="349"/>
      <c r="BJ49" s="349"/>
      <c r="BK49" s="349"/>
      <c r="BL49" s="349"/>
      <c r="BM49" s="349"/>
      <c r="BN49" s="349"/>
      <c r="BO49" s="349"/>
      <c r="BP49" s="349"/>
      <c r="BQ49" s="349"/>
      <c r="BR49" s="349"/>
      <c r="BS49" s="349"/>
      <c r="BT49" s="349"/>
    </row>
    <row r="50" s="534" customFormat="true" ht="27.75" hidden="false" customHeight="true" outlineLevel="0" collapsed="false">
      <c r="A50" s="505" t="s">
        <v>75</v>
      </c>
      <c r="B50" s="406"/>
      <c r="C50" s="407"/>
      <c r="D50" s="406"/>
      <c r="E50" s="379"/>
      <c r="F50" s="379"/>
      <c r="G50" s="408"/>
      <c r="H50" s="532"/>
      <c r="I50" s="408"/>
      <c r="J50" s="379"/>
      <c r="K50" s="410"/>
      <c r="L50" s="508"/>
      <c r="M50" s="379"/>
      <c r="N50" s="412"/>
      <c r="O50" s="413"/>
      <c r="P50" s="379"/>
      <c r="Q50" s="414"/>
      <c r="R50" s="379"/>
      <c r="S50" s="415"/>
      <c r="T50" s="379"/>
      <c r="U50" s="509"/>
      <c r="V50" s="379"/>
      <c r="W50" s="416"/>
      <c r="X50" s="379"/>
      <c r="Y50" s="532"/>
      <c r="Z50" s="379"/>
      <c r="AA50" s="517" t="e">
        <f aca="false">recette!AA44*AA$8</f>
        <v>#DIV/0!</v>
      </c>
      <c r="AB50" s="379"/>
      <c r="AC50" s="417"/>
      <c r="AD50" s="378"/>
      <c r="AE50" s="511"/>
      <c r="AF50" s="378"/>
      <c r="AG50" s="403"/>
      <c r="AH50" s="378"/>
      <c r="AI50" s="406"/>
      <c r="AJ50" s="512"/>
      <c r="AK50" s="349"/>
      <c r="AL50" s="378"/>
      <c r="AM50" s="378"/>
      <c r="AN50" s="378"/>
      <c r="AO50" s="378" t="n">
        <f aca="false">recette!AN44*AO8</f>
        <v>0</v>
      </c>
      <c r="AP50" s="525" t="n">
        <f aca="false">recette!AO43*AP$8</f>
        <v>0</v>
      </c>
      <c r="AQ50" s="386" t="n">
        <f aca="false">recette!AP43*AQ$8</f>
        <v>0</v>
      </c>
      <c r="AR50" s="378"/>
      <c r="AS50" s="378"/>
      <c r="AT50" s="388" t="n">
        <f aca="false">recette!AS44*AT$8</f>
        <v>0</v>
      </c>
      <c r="AU50" s="526"/>
      <c r="AV50" s="501"/>
      <c r="AY50" s="478"/>
      <c r="AZ50" s="349"/>
      <c r="BA50" s="349"/>
      <c r="BB50" s="349"/>
      <c r="BC50" s="349"/>
      <c r="BD50" s="349"/>
      <c r="BE50" s="349"/>
      <c r="BF50" s="349"/>
      <c r="BG50" s="349"/>
      <c r="BH50" s="349"/>
      <c r="BI50" s="349"/>
      <c r="BJ50" s="349"/>
      <c r="BK50" s="349"/>
      <c r="BL50" s="349"/>
      <c r="BM50" s="349"/>
      <c r="BN50" s="349"/>
      <c r="BO50" s="349"/>
      <c r="BP50" s="349"/>
      <c r="BQ50" s="349"/>
      <c r="BR50" s="349"/>
      <c r="BS50" s="349"/>
      <c r="BT50" s="349"/>
    </row>
    <row r="51" s="349" customFormat="true" ht="27.75" hidden="false" customHeight="true" outlineLevel="0" collapsed="false">
      <c r="A51" s="308" t="s">
        <v>292</v>
      </c>
      <c r="B51" s="378" t="n">
        <f aca="false">recette!B45*B$8</f>
        <v>0</v>
      </c>
      <c r="C51" s="378" t="n">
        <f aca="false">recette!C45*C$8</f>
        <v>0</v>
      </c>
      <c r="D51" s="378" t="n">
        <v>0</v>
      </c>
      <c r="E51" s="378" t="n">
        <v>0</v>
      </c>
      <c r="F51" s="378" t="n">
        <v>0</v>
      </c>
      <c r="G51" s="378" t="n">
        <f aca="false">recette!G45*G$8</f>
        <v>0</v>
      </c>
      <c r="H51" s="515" t="n">
        <f aca="false">recette!H45*H$8</f>
        <v>0</v>
      </c>
      <c r="I51" s="378" t="n">
        <f aca="false">recette!I45*I$8</f>
        <v>0</v>
      </c>
      <c r="J51" s="379"/>
      <c r="K51" s="378" t="n">
        <f aca="false">recette!K45*K$8</f>
        <v>0</v>
      </c>
      <c r="L51" s="378" t="n">
        <f aca="false">recette!L45*L$8</f>
        <v>0</v>
      </c>
      <c r="M51" s="379"/>
      <c r="N51" s="378" t="n">
        <f aca="false">recette!N45*N$8</f>
        <v>0</v>
      </c>
      <c r="O51" s="378"/>
      <c r="P51" s="379"/>
      <c r="Q51" s="378" t="n">
        <f aca="false">recette!Q45*Q$8</f>
        <v>0</v>
      </c>
      <c r="R51" s="379"/>
      <c r="S51" s="378" t="n">
        <f aca="false">recette!S45*S$8</f>
        <v>0</v>
      </c>
      <c r="T51" s="379"/>
      <c r="U51" s="378" t="n">
        <f aca="false">recette!U45*U$8</f>
        <v>0</v>
      </c>
      <c r="V51" s="379"/>
      <c r="W51" s="378" t="n">
        <f aca="false">recette!W45*W$8</f>
        <v>0</v>
      </c>
      <c r="X51" s="379"/>
      <c r="Y51" s="515" t="n">
        <f aca="false">recette!Y45*Y$8</f>
        <v>0</v>
      </c>
      <c r="Z51" s="379"/>
      <c r="AA51" s="548" t="e">
        <f aca="false">recette!AA45*AA$8</f>
        <v>#DIV/0!</v>
      </c>
      <c r="AB51" s="379"/>
      <c r="AC51" s="378" t="n">
        <f aca="false">recette!AC45*AC$8</f>
        <v>0</v>
      </c>
      <c r="AD51" s="378"/>
      <c r="AE51" s="378" t="n">
        <f aca="false">recette!AE45*AE$8</f>
        <v>0</v>
      </c>
      <c r="AF51" s="378"/>
      <c r="AG51" s="378" t="n">
        <f aca="false">recette!AG45*AG$8</f>
        <v>0</v>
      </c>
      <c r="AH51" s="378"/>
      <c r="AI51" s="378" t="n">
        <f aca="false">recette!AI45*AI$8</f>
        <v>0</v>
      </c>
      <c r="AJ51" s="378" t="n">
        <f aca="false">recette!AJ45*AJ$8</f>
        <v>0</v>
      </c>
      <c r="AL51" s="378" t="n">
        <f aca="false">recette!AK45*AL$8</f>
        <v>0</v>
      </c>
      <c r="AM51" s="378"/>
      <c r="AN51" s="378" t="n">
        <f aca="false">recette!AM45*AN$8</f>
        <v>0</v>
      </c>
      <c r="AO51" s="378"/>
      <c r="AP51" s="378"/>
      <c r="AQ51" s="378"/>
      <c r="AR51" s="378" t="n">
        <f aca="false">recette!AQ45*AR$8</f>
        <v>0</v>
      </c>
      <c r="AS51" s="378" t="n">
        <f aca="false">recette!AR45*AS$8</f>
        <v>0</v>
      </c>
      <c r="AT51" s="378"/>
      <c r="AU51" s="378"/>
      <c r="AV51" s="524"/>
      <c r="AY51" s="478" t="e">
        <f aca="false">SUM(B51:AL51)</f>
        <v>#DIV/0!</v>
      </c>
    </row>
    <row r="52" customFormat="false" ht="17.25" hidden="false" customHeight="true" outlineLevel="0" collapsed="false">
      <c r="A52" s="440" t="s">
        <v>294</v>
      </c>
      <c r="B52" s="441" t="n">
        <f aca="false">SUM(B9:B19)</f>
        <v>0</v>
      </c>
      <c r="C52" s="441" t="n">
        <f aca="false">SUM(C9:C19)</f>
        <v>0</v>
      </c>
      <c r="D52" s="441" t="n">
        <f aca="false">SUM(D9:D19)</f>
        <v>0</v>
      </c>
      <c r="E52" s="441" t="n">
        <f aca="false">SUM(E9:E19)</f>
        <v>0</v>
      </c>
      <c r="F52" s="441" t="n">
        <f aca="false">SUM(F9:F19)</f>
        <v>0</v>
      </c>
      <c r="G52" s="441" t="n">
        <f aca="false">SUM(G9:G19)</f>
        <v>0</v>
      </c>
      <c r="H52" s="441" t="n">
        <f aca="false">SUM(H9:H19)</f>
        <v>0</v>
      </c>
      <c r="I52" s="441" t="n">
        <f aca="false">SUM(I9:I19)</f>
        <v>0</v>
      </c>
      <c r="J52" s="442"/>
      <c r="K52" s="441" t="n">
        <f aca="false">SUM(K9:K19)</f>
        <v>0</v>
      </c>
      <c r="L52" s="538" t="n">
        <f aca="false">SUM(L9:L19)</f>
        <v>0</v>
      </c>
      <c r="M52" s="442"/>
      <c r="N52" s="441" t="n">
        <f aca="false">SUM(N9:N19)</f>
        <v>0</v>
      </c>
      <c r="O52" s="441"/>
      <c r="P52" s="442"/>
      <c r="Q52" s="441" t="n">
        <f aca="false">SUM(Q9:Q19)</f>
        <v>0</v>
      </c>
      <c r="R52" s="442"/>
      <c r="S52" s="441" t="n">
        <f aca="false">SUM(S9:S19)</f>
        <v>0</v>
      </c>
      <c r="T52" s="442"/>
      <c r="U52" s="441" t="n">
        <f aca="false">SUM(U9:U19)</f>
        <v>0</v>
      </c>
      <c r="V52" s="442"/>
      <c r="W52" s="441" t="n">
        <f aca="false">SUM(W9:W19)</f>
        <v>0</v>
      </c>
      <c r="X52" s="442"/>
      <c r="Y52" s="441" t="n">
        <f aca="false">SUM(Y9:Y19)</f>
        <v>0</v>
      </c>
      <c r="Z52" s="442"/>
      <c r="AA52" s="552" t="e">
        <f aca="false">SUM(AA9:AA19)</f>
        <v>#DIV/0!</v>
      </c>
      <c r="AB52" s="442"/>
      <c r="AC52" s="441" t="n">
        <f aca="false">SUM(AC9:AC19)</f>
        <v>0</v>
      </c>
      <c r="AD52" s="441"/>
      <c r="AE52" s="441" t="n">
        <f aca="false">SUM(AE9:AE19)</f>
        <v>0</v>
      </c>
      <c r="AF52" s="441"/>
      <c r="AG52" s="441" t="n">
        <f aca="false">SUM(AG9:AG19)</f>
        <v>0</v>
      </c>
      <c r="AH52" s="441" t="n">
        <f aca="false">SUM(AH9:AH19)</f>
        <v>0</v>
      </c>
      <c r="AI52" s="441" t="n">
        <f aca="false">SUM(AI9:AI19)</f>
        <v>0</v>
      </c>
      <c r="AJ52" s="441" t="n">
        <f aca="false">SUM(AJ9:AJ35)-AJ27</f>
        <v>0</v>
      </c>
      <c r="AK52" s="441" t="n">
        <f aca="false">SUM(AK9:AK19)</f>
        <v>0</v>
      </c>
      <c r="AL52" s="441" t="n">
        <f aca="false">SUM(AL9:AL19)</f>
        <v>0</v>
      </c>
      <c r="AM52" s="441" t="n">
        <f aca="false">SUM(AM9:AM19)</f>
        <v>0</v>
      </c>
      <c r="AN52" s="441" t="n">
        <f aca="false">SUM(AN9:AN28)</f>
        <v>0</v>
      </c>
      <c r="AO52" s="441" t="n">
        <f aca="false">SUM(AO9:AO28)</f>
        <v>0</v>
      </c>
      <c r="AP52" s="441" t="n">
        <f aca="false">SUM(AP9:AP19)</f>
        <v>0</v>
      </c>
      <c r="AQ52" s="441" t="n">
        <f aca="false">SUM(AQ9:AQ19)</f>
        <v>0</v>
      </c>
      <c r="AR52" s="441" t="n">
        <f aca="false">SUM(AR9:AR19)</f>
        <v>0</v>
      </c>
      <c r="AS52" s="441" t="n">
        <f aca="false">SUM(AS9:AS19)</f>
        <v>0</v>
      </c>
      <c r="AT52" s="441" t="n">
        <f aca="false">SUM(AT9:AT19)</f>
        <v>0</v>
      </c>
      <c r="AU52" s="441" t="n">
        <f aca="false">SUM(AU9:AU19)</f>
        <v>0</v>
      </c>
      <c r="AV52" s="524"/>
      <c r="AY52" s="478" t="e">
        <f aca="false">SUM(B52:AL52)</f>
        <v>#DIV/0!</v>
      </c>
    </row>
    <row r="53" s="544" customFormat="true" ht="27.75" hidden="false" customHeight="true" outlineLevel="0" collapsed="false">
      <c r="A53" s="539" t="s">
        <v>296</v>
      </c>
      <c r="B53" s="540" t="n">
        <f aca="false">SUM(B9:B51)</f>
        <v>0</v>
      </c>
      <c r="C53" s="540" t="n">
        <f aca="false">SUM(C9:C51)</f>
        <v>0</v>
      </c>
      <c r="D53" s="540" t="n">
        <f aca="false">SUM(D9:D51)</f>
        <v>0</v>
      </c>
      <c r="E53" s="540" t="n">
        <f aca="false">SUM(E9:E51)</f>
        <v>0</v>
      </c>
      <c r="F53" s="540" t="n">
        <f aca="false">SUM(F9:F51)</f>
        <v>0</v>
      </c>
      <c r="G53" s="540" t="n">
        <f aca="false">SUM(G9:G51)</f>
        <v>0</v>
      </c>
      <c r="H53" s="540" t="n">
        <f aca="false">SUM(H9:H51)</f>
        <v>0</v>
      </c>
      <c r="I53" s="540" t="n">
        <f aca="false">SUM(I9:I51)</f>
        <v>0</v>
      </c>
      <c r="J53" s="540"/>
      <c r="K53" s="540" t="n">
        <f aca="false">SUM(K9:K51)</f>
        <v>0</v>
      </c>
      <c r="L53" s="540" t="n">
        <f aca="false">SUM(L9:L51)</f>
        <v>0</v>
      </c>
      <c r="M53" s="540"/>
      <c r="N53" s="540" t="n">
        <f aca="false">SUM(N9:N51)</f>
        <v>0</v>
      </c>
      <c r="O53" s="540"/>
      <c r="P53" s="540"/>
      <c r="Q53" s="540" t="n">
        <f aca="false">SUM(Q9:Q51)</f>
        <v>0</v>
      </c>
      <c r="R53" s="540"/>
      <c r="S53" s="540" t="n">
        <f aca="false">SUM(S9:S51)</f>
        <v>0</v>
      </c>
      <c r="T53" s="540"/>
      <c r="U53" s="540" t="n">
        <f aca="false">SUM(U9:U51)</f>
        <v>0</v>
      </c>
      <c r="V53" s="540"/>
      <c r="W53" s="540" t="n">
        <f aca="false">SUM(W9:W51)</f>
        <v>0</v>
      </c>
      <c r="X53" s="541"/>
      <c r="Y53" s="540" t="n">
        <f aca="false">SUM(Y9:Y51)</f>
        <v>0</v>
      </c>
      <c r="Z53" s="448"/>
      <c r="AA53" s="553"/>
      <c r="AB53" s="542"/>
      <c r="AC53" s="540" t="n">
        <f aca="false">SUM(AC9:AC51)</f>
        <v>0</v>
      </c>
      <c r="AD53" s="540" t="n">
        <f aca="false">SUM(AD9:AD51)</f>
        <v>0</v>
      </c>
      <c r="AE53" s="540" t="n">
        <f aca="false">SUM(AE9:AE51)</f>
        <v>0</v>
      </c>
      <c r="AF53" s="540" t="n">
        <f aca="false">SUM(AF9:AF51)</f>
        <v>0</v>
      </c>
      <c r="AG53" s="540" t="n">
        <f aca="false">SUM(AG9:AG51)</f>
        <v>0</v>
      </c>
      <c r="AH53" s="540" t="n">
        <f aca="false">SUM(AH9:AH51)</f>
        <v>0</v>
      </c>
      <c r="AI53" s="540" t="n">
        <f aca="false">SUM(AI9:AI51)</f>
        <v>0</v>
      </c>
      <c r="AJ53" s="540" t="n">
        <f aca="false">SUM(AJ9:AJ51)</f>
        <v>0</v>
      </c>
      <c r="AL53" s="540" t="n">
        <f aca="false">SUM(AL9:AL51)</f>
        <v>0</v>
      </c>
      <c r="AM53" s="540" t="n">
        <f aca="false">SUM(AM9:AM51)</f>
        <v>0</v>
      </c>
      <c r="AN53" s="540" t="n">
        <f aca="false">SUM(AN9:AN51)</f>
        <v>0</v>
      </c>
      <c r="AO53" s="540" t="n">
        <f aca="false">SUM(AO9:AO51)</f>
        <v>0</v>
      </c>
      <c r="AP53" s="540" t="n">
        <f aca="false">SUM(AP9:AP51)</f>
        <v>0</v>
      </c>
      <c r="AQ53" s="540" t="n">
        <f aca="false">SUM(AQ9:AQ51)</f>
        <v>0</v>
      </c>
      <c r="AR53" s="540" t="n">
        <f aca="false">SUM(AR9:AR51)</f>
        <v>0</v>
      </c>
      <c r="AS53" s="540" t="n">
        <f aca="false">SUM(AS9:AS51)</f>
        <v>0</v>
      </c>
      <c r="AT53" s="540" t="n">
        <f aca="false">SUM(AT9:AT51)</f>
        <v>0</v>
      </c>
      <c r="AU53" s="540" t="n">
        <f aca="false">SUM(AU9:AU51)</f>
        <v>0</v>
      </c>
      <c r="AV53" s="543"/>
      <c r="AY53" s="478" t="n">
        <f aca="false">SUM(B53:AL53)</f>
        <v>0</v>
      </c>
    </row>
    <row r="54" customFormat="false" ht="27.75" hidden="false" customHeight="true" outlineLevel="0" collapsed="false">
      <c r="A54" s="501" t="s">
        <v>334</v>
      </c>
      <c r="B54" s="545" t="n">
        <f aca="false">SUM(B53:AU53)*0.001</f>
        <v>0</v>
      </c>
      <c r="C54" s="545"/>
      <c r="D54" s="545"/>
      <c r="E54" s="545"/>
      <c r="F54" s="545"/>
      <c r="G54" s="545"/>
      <c r="H54" s="545"/>
      <c r="I54" s="545"/>
      <c r="J54" s="545"/>
      <c r="K54" s="545"/>
      <c r="L54" s="545"/>
      <c r="M54" s="545"/>
      <c r="N54" s="545"/>
      <c r="O54" s="545"/>
      <c r="P54" s="545"/>
      <c r="Q54" s="545"/>
      <c r="R54" s="545"/>
      <c r="S54" s="545"/>
      <c r="T54" s="545"/>
      <c r="U54" s="545"/>
      <c r="V54" s="545"/>
      <c r="W54" s="545"/>
      <c r="X54" s="545"/>
      <c r="Y54" s="545"/>
      <c r="Z54" s="545"/>
      <c r="AA54" s="545"/>
      <c r="AB54" s="545"/>
      <c r="AC54" s="545"/>
      <c r="AD54" s="545"/>
      <c r="AE54" s="545"/>
      <c r="AF54" s="545"/>
      <c r="AG54" s="545"/>
      <c r="AH54" s="545"/>
      <c r="AI54" s="545"/>
      <c r="AJ54" s="545"/>
      <c r="AK54" s="545"/>
      <c r="AL54" s="545"/>
      <c r="AM54" s="545"/>
      <c r="AN54" s="545"/>
      <c r="AO54" s="545"/>
      <c r="AP54" s="545"/>
      <c r="AQ54" s="545"/>
    </row>
    <row r="55" customFormat="false" ht="17.25" hidden="false" customHeight="true" outlineLevel="0" collapsed="false">
      <c r="Y55" s="349"/>
      <c r="AA55" s="349"/>
    </row>
    <row r="56" customFormat="false" ht="17.25" hidden="false" customHeight="true" outlineLevel="0" collapsed="false">
      <c r="Y56" s="349"/>
      <c r="AA56" s="349"/>
    </row>
    <row r="57" customFormat="false" ht="17.25" hidden="false" customHeight="true" outlineLevel="0" collapsed="false">
      <c r="Y57" s="349"/>
      <c r="AA57" s="349"/>
    </row>
    <row r="58" customFormat="false" ht="17.25" hidden="false" customHeight="true" outlineLevel="0" collapsed="false">
      <c r="Y58" s="349"/>
      <c r="AA58" s="349"/>
    </row>
    <row r="59" customFormat="false" ht="17.25" hidden="false" customHeight="true" outlineLevel="0" collapsed="false">
      <c r="Y59" s="349"/>
      <c r="AA59" s="349"/>
    </row>
    <row r="60" customFormat="false" ht="17.25" hidden="false" customHeight="true" outlineLevel="0" collapsed="false">
      <c r="Y60" s="349"/>
      <c r="AA60" s="349"/>
    </row>
    <row r="61" customFormat="false" ht="17.25" hidden="false" customHeight="true" outlineLevel="0" collapsed="false">
      <c r="Y61" s="349"/>
      <c r="AA61" s="349"/>
    </row>
    <row r="62" customFormat="false" ht="17.25" hidden="false" customHeight="true" outlineLevel="0" collapsed="false">
      <c r="Y62" s="349"/>
      <c r="AA62" s="349"/>
    </row>
    <row r="63" customFormat="false" ht="17.25" hidden="false" customHeight="true" outlineLevel="0" collapsed="false">
      <c r="Y63" s="349"/>
      <c r="AA63" s="349"/>
    </row>
    <row r="64" customFormat="false" ht="17.25" hidden="false" customHeight="true" outlineLevel="0" collapsed="false">
      <c r="Y64" s="349"/>
      <c r="AA64" s="349"/>
    </row>
    <row r="65" customFormat="false" ht="17.25" hidden="false" customHeight="true" outlineLevel="0" collapsed="false">
      <c r="Y65" s="349"/>
      <c r="AA65" s="349"/>
    </row>
    <row r="66" customFormat="false" ht="17.25" hidden="false" customHeight="true" outlineLevel="0" collapsed="false">
      <c r="Y66" s="349"/>
      <c r="AA66" s="349"/>
    </row>
    <row r="67" customFormat="false" ht="17.25" hidden="false" customHeight="true" outlineLevel="0" collapsed="false">
      <c r="Y67" s="349"/>
      <c r="AA67" s="349"/>
    </row>
    <row r="68" customFormat="false" ht="17.25" hidden="false" customHeight="true" outlineLevel="0" collapsed="false">
      <c r="Y68" s="349"/>
      <c r="AA68" s="349"/>
    </row>
    <row r="69" customFormat="false" ht="17.25" hidden="false" customHeight="true" outlineLevel="0" collapsed="false">
      <c r="Y69" s="349"/>
      <c r="AA69" s="349"/>
    </row>
    <row r="70" customFormat="false" ht="17.25" hidden="false" customHeight="true" outlineLevel="0" collapsed="false">
      <c r="Y70" s="349"/>
      <c r="AA70" s="349"/>
    </row>
    <row r="71" customFormat="false" ht="17.25" hidden="false" customHeight="true" outlineLevel="0" collapsed="false">
      <c r="Y71" s="349"/>
      <c r="AA71" s="349"/>
    </row>
    <row r="72" customFormat="false" ht="17.25" hidden="false" customHeight="true" outlineLevel="0" collapsed="false">
      <c r="Y72" s="349"/>
      <c r="AA72" s="349"/>
    </row>
    <row r="73" customFormat="false" ht="17.25" hidden="false" customHeight="true" outlineLevel="0" collapsed="false">
      <c r="Y73" s="349"/>
      <c r="AA73" s="349"/>
    </row>
    <row r="74" customFormat="false" ht="17.25" hidden="false" customHeight="true" outlineLevel="0" collapsed="false">
      <c r="Y74" s="349"/>
      <c r="AA74" s="349"/>
    </row>
    <row r="75" customFormat="false" ht="17.25" hidden="false" customHeight="true" outlineLevel="0" collapsed="false">
      <c r="Y75" s="349"/>
      <c r="AA75" s="349"/>
    </row>
    <row r="76" customFormat="false" ht="17.25" hidden="false" customHeight="true" outlineLevel="0" collapsed="false">
      <c r="Y76" s="349"/>
      <c r="AA76" s="349"/>
    </row>
    <row r="77" customFormat="false" ht="17.25" hidden="false" customHeight="true" outlineLevel="0" collapsed="false">
      <c r="Y77" s="349"/>
      <c r="AA77" s="349"/>
    </row>
    <row r="78" customFormat="false" ht="17.25" hidden="false" customHeight="true" outlineLevel="0" collapsed="false">
      <c r="Y78" s="349"/>
      <c r="AA78" s="349"/>
    </row>
    <row r="79" customFormat="false" ht="17.25" hidden="false" customHeight="true" outlineLevel="0" collapsed="false">
      <c r="Y79" s="349"/>
      <c r="AA79" s="349"/>
    </row>
    <row r="80" customFormat="false" ht="17.25" hidden="false" customHeight="true" outlineLevel="0" collapsed="false">
      <c r="Y80" s="349"/>
      <c r="AA80" s="349"/>
    </row>
    <row r="81" customFormat="false" ht="17.25" hidden="false" customHeight="true" outlineLevel="0" collapsed="false">
      <c r="Y81" s="349"/>
      <c r="AA81" s="349"/>
    </row>
    <row r="82" customFormat="false" ht="17.25" hidden="false" customHeight="true" outlineLevel="0" collapsed="false">
      <c r="Y82" s="349"/>
      <c r="AA82" s="349"/>
    </row>
    <row r="83" customFormat="false" ht="17.25" hidden="false" customHeight="true" outlineLevel="0" collapsed="false">
      <c r="Y83" s="349"/>
      <c r="AA83" s="349"/>
    </row>
    <row r="84" customFormat="false" ht="17.25" hidden="false" customHeight="true" outlineLevel="0" collapsed="false">
      <c r="Y84" s="349"/>
      <c r="AA84" s="349"/>
    </row>
    <row r="85" customFormat="false" ht="17.25" hidden="false" customHeight="true" outlineLevel="0" collapsed="false">
      <c r="Y85" s="349"/>
      <c r="AA85" s="349"/>
    </row>
    <row r="86" customFormat="false" ht="17.25" hidden="false" customHeight="true" outlineLevel="0" collapsed="false">
      <c r="Y86" s="349"/>
      <c r="AA86" s="349"/>
    </row>
    <row r="87" customFormat="false" ht="17.25" hidden="false" customHeight="true" outlineLevel="0" collapsed="false">
      <c r="Y87" s="349"/>
      <c r="AA87" s="349"/>
    </row>
    <row r="88" customFormat="false" ht="17.25" hidden="false" customHeight="true" outlineLevel="0" collapsed="false">
      <c r="Y88" s="349"/>
      <c r="AA88" s="349"/>
    </row>
    <row r="89" customFormat="false" ht="17.25" hidden="false" customHeight="true" outlineLevel="0" collapsed="false">
      <c r="Y89" s="349"/>
      <c r="AA89" s="349"/>
    </row>
    <row r="90" customFormat="false" ht="17.25" hidden="false" customHeight="true" outlineLevel="0" collapsed="false">
      <c r="Y90" s="349"/>
      <c r="AA90" s="349"/>
    </row>
    <row r="91" customFormat="false" ht="17.25" hidden="false" customHeight="true" outlineLevel="0" collapsed="false">
      <c r="Y91" s="349"/>
      <c r="AA91" s="349"/>
    </row>
    <row r="92" customFormat="false" ht="17.25" hidden="false" customHeight="true" outlineLevel="0" collapsed="false">
      <c r="Y92" s="349"/>
      <c r="AA92" s="349"/>
    </row>
    <row r="93" customFormat="false" ht="17.25" hidden="false" customHeight="true" outlineLevel="0" collapsed="false">
      <c r="Y93" s="349"/>
      <c r="AA93" s="349"/>
    </row>
    <row r="94" customFormat="false" ht="17.25" hidden="false" customHeight="true" outlineLevel="0" collapsed="false">
      <c r="Y94" s="349"/>
      <c r="AA94" s="349"/>
    </row>
    <row r="95" customFormat="false" ht="17.25" hidden="false" customHeight="true" outlineLevel="0" collapsed="false">
      <c r="Y95" s="349"/>
      <c r="AA95" s="349"/>
    </row>
    <row r="96" customFormat="false" ht="17.25" hidden="false" customHeight="true" outlineLevel="0" collapsed="false">
      <c r="Y96" s="349"/>
      <c r="AA96" s="349"/>
    </row>
    <row r="97" customFormat="false" ht="17.25" hidden="false" customHeight="true" outlineLevel="0" collapsed="false">
      <c r="Y97" s="349"/>
      <c r="AA97" s="349"/>
    </row>
    <row r="98" customFormat="false" ht="17.25" hidden="false" customHeight="true" outlineLevel="0" collapsed="false">
      <c r="Y98" s="349"/>
      <c r="AA98" s="349"/>
    </row>
    <row r="99" customFormat="false" ht="17.25" hidden="false" customHeight="true" outlineLevel="0" collapsed="false">
      <c r="Y99" s="349"/>
      <c r="AA99" s="349"/>
    </row>
    <row r="100" customFormat="false" ht="17.25" hidden="false" customHeight="true" outlineLevel="0" collapsed="false">
      <c r="Y100" s="349"/>
      <c r="AA100" s="349"/>
    </row>
    <row r="101" customFormat="false" ht="17.25" hidden="false" customHeight="true" outlineLevel="0" collapsed="false">
      <c r="Y101" s="349"/>
      <c r="AA101" s="349"/>
    </row>
    <row r="102" customFormat="false" ht="17.25" hidden="false" customHeight="true" outlineLevel="0" collapsed="false">
      <c r="Y102" s="349"/>
      <c r="AA102" s="349"/>
    </row>
    <row r="103" customFormat="false" ht="17.25" hidden="false" customHeight="true" outlineLevel="0" collapsed="false">
      <c r="Y103" s="349"/>
      <c r="AA103" s="349"/>
    </row>
    <row r="104" customFormat="false" ht="17.25" hidden="false" customHeight="true" outlineLevel="0" collapsed="false">
      <c r="Y104" s="349"/>
      <c r="AA104" s="349"/>
    </row>
    <row r="105" customFormat="false" ht="17.25" hidden="false" customHeight="true" outlineLevel="0" collapsed="false">
      <c r="Y105" s="349"/>
      <c r="AA105" s="349"/>
    </row>
    <row r="106" customFormat="false" ht="17.25" hidden="false" customHeight="true" outlineLevel="0" collapsed="false">
      <c r="Y106" s="349"/>
      <c r="AA106" s="349"/>
    </row>
    <row r="107" customFormat="false" ht="17.25" hidden="false" customHeight="true" outlineLevel="0" collapsed="false">
      <c r="Y107" s="349"/>
      <c r="AA107" s="349"/>
    </row>
    <row r="108" customFormat="false" ht="17.25" hidden="false" customHeight="true" outlineLevel="0" collapsed="false">
      <c r="Y108" s="349"/>
      <c r="AA108" s="349"/>
    </row>
    <row r="109" customFormat="false" ht="17.25" hidden="false" customHeight="true" outlineLevel="0" collapsed="false">
      <c r="Y109" s="349"/>
      <c r="AA109" s="349"/>
    </row>
    <row r="110" customFormat="false" ht="17.25" hidden="false" customHeight="true" outlineLevel="0" collapsed="false">
      <c r="Y110" s="349"/>
      <c r="AA110" s="349"/>
    </row>
    <row r="111" customFormat="false" ht="17.25" hidden="false" customHeight="true" outlineLevel="0" collapsed="false">
      <c r="Y111" s="349"/>
      <c r="AA111" s="349"/>
    </row>
    <row r="112" customFormat="false" ht="17.25" hidden="false" customHeight="true" outlineLevel="0" collapsed="false">
      <c r="Y112" s="349"/>
      <c r="AA112" s="349"/>
    </row>
    <row r="113" customFormat="false" ht="17.25" hidden="false" customHeight="true" outlineLevel="0" collapsed="false">
      <c r="Y113" s="349"/>
      <c r="AA113" s="349"/>
    </row>
    <row r="114" customFormat="false" ht="17.25" hidden="false" customHeight="true" outlineLevel="0" collapsed="false">
      <c r="Y114" s="349"/>
      <c r="AA114" s="349"/>
    </row>
    <row r="115" customFormat="false" ht="17.25" hidden="false" customHeight="true" outlineLevel="0" collapsed="false">
      <c r="Y115" s="349"/>
      <c r="AA115" s="349"/>
    </row>
    <row r="116" customFormat="false" ht="17.25" hidden="false" customHeight="true" outlineLevel="0" collapsed="false">
      <c r="Y116" s="349"/>
      <c r="AA116" s="349"/>
    </row>
    <row r="117" customFormat="false" ht="17.25" hidden="false" customHeight="true" outlineLevel="0" collapsed="false">
      <c r="Y117" s="349"/>
      <c r="AA117" s="349"/>
    </row>
    <row r="118" customFormat="false" ht="17.25" hidden="false" customHeight="true" outlineLevel="0" collapsed="false">
      <c r="Y118" s="349"/>
      <c r="AA118" s="349"/>
    </row>
    <row r="119" customFormat="false" ht="17.25" hidden="false" customHeight="true" outlineLevel="0" collapsed="false">
      <c r="Y119" s="349"/>
      <c r="AA119" s="349"/>
    </row>
    <row r="120" customFormat="false" ht="17.25" hidden="false" customHeight="true" outlineLevel="0" collapsed="false">
      <c r="Y120" s="349"/>
      <c r="AA120" s="349"/>
    </row>
    <row r="121" customFormat="false" ht="17.25" hidden="false" customHeight="true" outlineLevel="0" collapsed="false">
      <c r="Y121" s="349"/>
      <c r="AA121" s="349"/>
    </row>
    <row r="122" customFormat="false" ht="17.25" hidden="false" customHeight="true" outlineLevel="0" collapsed="false">
      <c r="Y122" s="349"/>
      <c r="AA122" s="349"/>
    </row>
    <row r="123" customFormat="false" ht="17.25" hidden="false" customHeight="true" outlineLevel="0" collapsed="false">
      <c r="Y123" s="349"/>
      <c r="AA123" s="349"/>
    </row>
    <row r="124" customFormat="false" ht="17.25" hidden="false" customHeight="true" outlineLevel="0" collapsed="false">
      <c r="Y124" s="349"/>
      <c r="AA124" s="349"/>
    </row>
    <row r="125" customFormat="false" ht="17.25" hidden="false" customHeight="true" outlineLevel="0" collapsed="false">
      <c r="Y125" s="349"/>
      <c r="AA125" s="349"/>
    </row>
    <row r="126" customFormat="false" ht="17.25" hidden="false" customHeight="true" outlineLevel="0" collapsed="false">
      <c r="Y126" s="349"/>
      <c r="AA126" s="349"/>
    </row>
    <row r="127" customFormat="false" ht="17.25" hidden="false" customHeight="true" outlineLevel="0" collapsed="false">
      <c r="Y127" s="349"/>
      <c r="AA127" s="349"/>
    </row>
    <row r="128" customFormat="false" ht="17.25" hidden="false" customHeight="true" outlineLevel="0" collapsed="false">
      <c r="Y128" s="349"/>
      <c r="AA128" s="349"/>
    </row>
    <row r="129" customFormat="false" ht="17.25" hidden="false" customHeight="true" outlineLevel="0" collapsed="false">
      <c r="Y129" s="349"/>
      <c r="AA129" s="349"/>
    </row>
    <row r="130" customFormat="false" ht="17.25" hidden="false" customHeight="true" outlineLevel="0" collapsed="false">
      <c r="Y130" s="349"/>
      <c r="AA130" s="349"/>
    </row>
    <row r="131" customFormat="false" ht="17.25" hidden="false" customHeight="true" outlineLevel="0" collapsed="false">
      <c r="Y131" s="349"/>
      <c r="AA131" s="349"/>
    </row>
    <row r="132" customFormat="false" ht="17.25" hidden="false" customHeight="true" outlineLevel="0" collapsed="false">
      <c r="Y132" s="349"/>
      <c r="AA132" s="349"/>
    </row>
    <row r="133" customFormat="false" ht="17.25" hidden="false" customHeight="true" outlineLevel="0" collapsed="false">
      <c r="Y133" s="349"/>
      <c r="AA133" s="349"/>
    </row>
    <row r="134" customFormat="false" ht="17.25" hidden="false" customHeight="true" outlineLevel="0" collapsed="false">
      <c r="Y134" s="349"/>
      <c r="AA134" s="349"/>
    </row>
    <row r="135" customFormat="false" ht="17.25" hidden="false" customHeight="true" outlineLevel="0" collapsed="false">
      <c r="Y135" s="349"/>
      <c r="AA135" s="349"/>
    </row>
    <row r="136" customFormat="false" ht="17.25" hidden="false" customHeight="true" outlineLevel="0" collapsed="false">
      <c r="Y136" s="349"/>
      <c r="AA136" s="349"/>
    </row>
    <row r="137" customFormat="false" ht="17.25" hidden="false" customHeight="true" outlineLevel="0" collapsed="false">
      <c r="Y137" s="349"/>
      <c r="AA137" s="349"/>
    </row>
    <row r="138" customFormat="false" ht="17.25" hidden="false" customHeight="true" outlineLevel="0" collapsed="false">
      <c r="Y138" s="349"/>
      <c r="AA138" s="349"/>
    </row>
    <row r="139" customFormat="false" ht="17.25" hidden="false" customHeight="true" outlineLevel="0" collapsed="false">
      <c r="Y139" s="349"/>
      <c r="AA139" s="349"/>
    </row>
    <row r="140" customFormat="false" ht="17.25" hidden="false" customHeight="true" outlineLevel="0" collapsed="false">
      <c r="Y140" s="349"/>
      <c r="AA140" s="349"/>
    </row>
    <row r="141" customFormat="false" ht="17.25" hidden="false" customHeight="true" outlineLevel="0" collapsed="false">
      <c r="Y141" s="349"/>
      <c r="AA141" s="349"/>
    </row>
    <row r="142" customFormat="false" ht="17.25" hidden="false" customHeight="true" outlineLevel="0" collapsed="false">
      <c r="Y142" s="349"/>
      <c r="AA142" s="349"/>
    </row>
    <row r="143" customFormat="false" ht="17.25" hidden="false" customHeight="true" outlineLevel="0" collapsed="false">
      <c r="Y143" s="349"/>
      <c r="AA143" s="349"/>
    </row>
    <row r="144" customFormat="false" ht="17.25" hidden="false" customHeight="true" outlineLevel="0" collapsed="false">
      <c r="Y144" s="349"/>
      <c r="AA144" s="349"/>
    </row>
    <row r="145" customFormat="false" ht="17.25" hidden="false" customHeight="true" outlineLevel="0" collapsed="false">
      <c r="Y145" s="349"/>
      <c r="AA145" s="349"/>
    </row>
    <row r="146" customFormat="false" ht="17.25" hidden="false" customHeight="true" outlineLevel="0" collapsed="false">
      <c r="Y146" s="349"/>
      <c r="AA146" s="349"/>
    </row>
    <row r="147" customFormat="false" ht="17.25" hidden="false" customHeight="true" outlineLevel="0" collapsed="false">
      <c r="Y147" s="349"/>
      <c r="AA147" s="349"/>
    </row>
    <row r="148" customFormat="false" ht="17.25" hidden="false" customHeight="true" outlineLevel="0" collapsed="false">
      <c r="Y148" s="349"/>
      <c r="AA148" s="349"/>
    </row>
    <row r="149" customFormat="false" ht="17.25" hidden="false" customHeight="true" outlineLevel="0" collapsed="false">
      <c r="Y149" s="349"/>
      <c r="AA149" s="349"/>
    </row>
    <row r="150" customFormat="false" ht="17.25" hidden="false" customHeight="true" outlineLevel="0" collapsed="false">
      <c r="Y150" s="349"/>
      <c r="AA150" s="349"/>
    </row>
    <row r="151" customFormat="false" ht="17.25" hidden="false" customHeight="true" outlineLevel="0" collapsed="false">
      <c r="Y151" s="349"/>
      <c r="AA151" s="349"/>
    </row>
    <row r="152" customFormat="false" ht="17.25" hidden="false" customHeight="true" outlineLevel="0" collapsed="false">
      <c r="Y152" s="349"/>
      <c r="AA152" s="349"/>
    </row>
    <row r="153" customFormat="false" ht="17.25" hidden="false" customHeight="true" outlineLevel="0" collapsed="false">
      <c r="Y153" s="349"/>
      <c r="AA153" s="349"/>
    </row>
    <row r="154" customFormat="false" ht="17.25" hidden="false" customHeight="true" outlineLevel="0" collapsed="false">
      <c r="Y154" s="349"/>
      <c r="AA154" s="349"/>
    </row>
    <row r="155" customFormat="false" ht="17.25" hidden="false" customHeight="true" outlineLevel="0" collapsed="false">
      <c r="Y155" s="349"/>
      <c r="AA155" s="349"/>
    </row>
    <row r="156" customFormat="false" ht="17.25" hidden="false" customHeight="true" outlineLevel="0" collapsed="false">
      <c r="Y156" s="349"/>
      <c r="AA156" s="349"/>
    </row>
    <row r="157" customFormat="false" ht="17.25" hidden="false" customHeight="true" outlineLevel="0" collapsed="false">
      <c r="Y157" s="349"/>
      <c r="AA157" s="349"/>
    </row>
    <row r="158" customFormat="false" ht="17.25" hidden="false" customHeight="true" outlineLevel="0" collapsed="false">
      <c r="Y158" s="349"/>
      <c r="AA158" s="349"/>
    </row>
    <row r="159" customFormat="false" ht="17.25" hidden="false" customHeight="true" outlineLevel="0" collapsed="false">
      <c r="Y159" s="349"/>
      <c r="AA159" s="349"/>
    </row>
    <row r="160" customFormat="false" ht="17.25" hidden="false" customHeight="true" outlineLevel="0" collapsed="false">
      <c r="Y160" s="349"/>
      <c r="AA160" s="349"/>
    </row>
    <row r="161" customFormat="false" ht="17.25" hidden="false" customHeight="true" outlineLevel="0" collapsed="false">
      <c r="Y161" s="349"/>
      <c r="AA161" s="349"/>
    </row>
    <row r="162" customFormat="false" ht="17.25" hidden="false" customHeight="true" outlineLevel="0" collapsed="false">
      <c r="Y162" s="349"/>
      <c r="AA162" s="349"/>
    </row>
    <row r="163" customFormat="false" ht="17.25" hidden="false" customHeight="true" outlineLevel="0" collapsed="false">
      <c r="Y163" s="349"/>
      <c r="AA163" s="349"/>
    </row>
    <row r="164" customFormat="false" ht="17.25" hidden="false" customHeight="true" outlineLevel="0" collapsed="false">
      <c r="Y164" s="349"/>
      <c r="AA164" s="349"/>
    </row>
    <row r="165" customFormat="false" ht="17.25" hidden="false" customHeight="true" outlineLevel="0" collapsed="false">
      <c r="Y165" s="349"/>
      <c r="AA165" s="349"/>
    </row>
    <row r="166" customFormat="false" ht="17.25" hidden="false" customHeight="true" outlineLevel="0" collapsed="false">
      <c r="Y166" s="349"/>
      <c r="AA166" s="349"/>
    </row>
    <row r="167" customFormat="false" ht="17.25" hidden="false" customHeight="true" outlineLevel="0" collapsed="false">
      <c r="Y167" s="349"/>
      <c r="AA167" s="349"/>
    </row>
    <row r="168" customFormat="false" ht="17.25" hidden="false" customHeight="true" outlineLevel="0" collapsed="false">
      <c r="Y168" s="349"/>
      <c r="AA168" s="349"/>
    </row>
    <row r="169" customFormat="false" ht="17.25" hidden="false" customHeight="true" outlineLevel="0" collapsed="false">
      <c r="Y169" s="349"/>
      <c r="AA169" s="349"/>
    </row>
    <row r="170" customFormat="false" ht="17.25" hidden="false" customHeight="true" outlineLevel="0" collapsed="false">
      <c r="Y170" s="349"/>
      <c r="AA170" s="349"/>
    </row>
    <row r="171" customFormat="false" ht="17.25" hidden="false" customHeight="true" outlineLevel="0" collapsed="false">
      <c r="Y171" s="349"/>
      <c r="AA171" s="349"/>
    </row>
    <row r="172" customFormat="false" ht="17.25" hidden="false" customHeight="true" outlineLevel="0" collapsed="false">
      <c r="Y172" s="349"/>
      <c r="AA172" s="349"/>
    </row>
    <row r="173" customFormat="false" ht="17.25" hidden="false" customHeight="true" outlineLevel="0" collapsed="false">
      <c r="Y173" s="349"/>
      <c r="AA173" s="349"/>
    </row>
    <row r="174" customFormat="false" ht="17.25" hidden="false" customHeight="true" outlineLevel="0" collapsed="false">
      <c r="Y174" s="349"/>
      <c r="AA174" s="349"/>
    </row>
    <row r="175" customFormat="false" ht="17.25" hidden="false" customHeight="true" outlineLevel="0" collapsed="false">
      <c r="Y175" s="349"/>
      <c r="AA175" s="349"/>
    </row>
    <row r="176" customFormat="false" ht="17.25" hidden="false" customHeight="true" outlineLevel="0" collapsed="false">
      <c r="Y176" s="349"/>
      <c r="AA176" s="349"/>
    </row>
    <row r="177" customFormat="false" ht="17.25" hidden="false" customHeight="true" outlineLevel="0" collapsed="false">
      <c r="Y177" s="349"/>
      <c r="AA177" s="349"/>
    </row>
    <row r="178" customFormat="false" ht="17.25" hidden="false" customHeight="true" outlineLevel="0" collapsed="false">
      <c r="Y178" s="349"/>
      <c r="AA178" s="349"/>
    </row>
    <row r="179" customFormat="false" ht="17.25" hidden="false" customHeight="true" outlineLevel="0" collapsed="false">
      <c r="Y179" s="349"/>
      <c r="AA179" s="349"/>
    </row>
    <row r="180" customFormat="false" ht="17.25" hidden="false" customHeight="true" outlineLevel="0" collapsed="false">
      <c r="Y180" s="349"/>
      <c r="AA180" s="349"/>
    </row>
    <row r="181" customFormat="false" ht="17.25" hidden="false" customHeight="true" outlineLevel="0" collapsed="false">
      <c r="Y181" s="349"/>
      <c r="AA181" s="349"/>
    </row>
    <row r="182" customFormat="false" ht="17.25" hidden="false" customHeight="true" outlineLevel="0" collapsed="false">
      <c r="Y182" s="349"/>
      <c r="AA182" s="349"/>
    </row>
    <row r="183" customFormat="false" ht="17.25" hidden="false" customHeight="true" outlineLevel="0" collapsed="false">
      <c r="Y183" s="349"/>
      <c r="AA183" s="349"/>
    </row>
    <row r="184" customFormat="false" ht="17.25" hidden="false" customHeight="true" outlineLevel="0" collapsed="false">
      <c r="Y184" s="349"/>
      <c r="AA184" s="349"/>
    </row>
    <row r="185" customFormat="false" ht="17.25" hidden="false" customHeight="true" outlineLevel="0" collapsed="false">
      <c r="Y185" s="349"/>
      <c r="AA185" s="349"/>
    </row>
    <row r="186" customFormat="false" ht="17.25" hidden="false" customHeight="true" outlineLevel="0" collapsed="false">
      <c r="Y186" s="349"/>
      <c r="AA186" s="349"/>
    </row>
    <row r="187" customFormat="false" ht="17.25" hidden="false" customHeight="true" outlineLevel="0" collapsed="false">
      <c r="Y187" s="349"/>
      <c r="AA187" s="349"/>
    </row>
    <row r="188" customFormat="false" ht="17.25" hidden="false" customHeight="true" outlineLevel="0" collapsed="false">
      <c r="Y188" s="349"/>
      <c r="AA188" s="349"/>
    </row>
    <row r="189" customFormat="false" ht="17.25" hidden="false" customHeight="true" outlineLevel="0" collapsed="false">
      <c r="Y189" s="349"/>
      <c r="AA189" s="349"/>
    </row>
    <row r="190" customFormat="false" ht="17.25" hidden="false" customHeight="true" outlineLevel="0" collapsed="false">
      <c r="Y190" s="349"/>
      <c r="AA190" s="349"/>
    </row>
    <row r="191" customFormat="false" ht="17.25" hidden="false" customHeight="true" outlineLevel="0" collapsed="false">
      <c r="Y191" s="349"/>
      <c r="AA191" s="349"/>
    </row>
    <row r="192" customFormat="false" ht="17.25" hidden="false" customHeight="true" outlineLevel="0" collapsed="false">
      <c r="Y192" s="349"/>
      <c r="AA192" s="349"/>
    </row>
    <row r="193" customFormat="false" ht="17.25" hidden="false" customHeight="true" outlineLevel="0" collapsed="false">
      <c r="Y193" s="349"/>
      <c r="AA193" s="349"/>
    </row>
    <row r="194" customFormat="false" ht="17.25" hidden="false" customHeight="true" outlineLevel="0" collapsed="false">
      <c r="Y194" s="349"/>
      <c r="AA194" s="349"/>
    </row>
    <row r="195" customFormat="false" ht="17.25" hidden="false" customHeight="true" outlineLevel="0" collapsed="false">
      <c r="Y195" s="349"/>
      <c r="AA195" s="349"/>
    </row>
    <row r="196" customFormat="false" ht="17.25" hidden="false" customHeight="true" outlineLevel="0" collapsed="false">
      <c r="Y196" s="349"/>
      <c r="AA196" s="349"/>
    </row>
    <row r="197" customFormat="false" ht="17.25" hidden="false" customHeight="true" outlineLevel="0" collapsed="false">
      <c r="Y197" s="349"/>
      <c r="AA197" s="349"/>
    </row>
    <row r="198" customFormat="false" ht="17.25" hidden="false" customHeight="true" outlineLevel="0" collapsed="false">
      <c r="Y198" s="349"/>
      <c r="AA198" s="349"/>
    </row>
    <row r="199" customFormat="false" ht="17.25" hidden="false" customHeight="true" outlineLevel="0" collapsed="false">
      <c r="Y199" s="349"/>
      <c r="AA199" s="349"/>
    </row>
    <row r="200" customFormat="false" ht="17.25" hidden="false" customHeight="true" outlineLevel="0" collapsed="false">
      <c r="Y200" s="349"/>
      <c r="AA200" s="349"/>
    </row>
    <row r="201" customFormat="false" ht="17.25" hidden="false" customHeight="true" outlineLevel="0" collapsed="false">
      <c r="Y201" s="349"/>
      <c r="AA201" s="349"/>
    </row>
    <row r="202" customFormat="false" ht="17.25" hidden="false" customHeight="true" outlineLevel="0" collapsed="false">
      <c r="Y202" s="349"/>
      <c r="AA202" s="349"/>
    </row>
    <row r="203" customFormat="false" ht="17.25" hidden="false" customHeight="true" outlineLevel="0" collapsed="false">
      <c r="Y203" s="349"/>
      <c r="AA203" s="349"/>
    </row>
    <row r="204" customFormat="false" ht="17.25" hidden="false" customHeight="true" outlineLevel="0" collapsed="false">
      <c r="Y204" s="349"/>
      <c r="AA204" s="349"/>
    </row>
    <row r="205" customFormat="false" ht="17.25" hidden="false" customHeight="true" outlineLevel="0" collapsed="false">
      <c r="Y205" s="349"/>
      <c r="AA205" s="349"/>
    </row>
    <row r="206" customFormat="false" ht="17.25" hidden="false" customHeight="true" outlineLevel="0" collapsed="false">
      <c r="Y206" s="349"/>
      <c r="AA206" s="349"/>
    </row>
    <row r="207" customFormat="false" ht="17.25" hidden="false" customHeight="true" outlineLevel="0" collapsed="false">
      <c r="Y207" s="349"/>
      <c r="AA207" s="349"/>
    </row>
    <row r="208" customFormat="false" ht="17.25" hidden="false" customHeight="true" outlineLevel="0" collapsed="false">
      <c r="Y208" s="349"/>
      <c r="AA208" s="349"/>
    </row>
    <row r="209" customFormat="false" ht="17.25" hidden="false" customHeight="true" outlineLevel="0" collapsed="false">
      <c r="Y209" s="349"/>
      <c r="AA209" s="349"/>
    </row>
    <row r="210" customFormat="false" ht="17.25" hidden="false" customHeight="true" outlineLevel="0" collapsed="false">
      <c r="Y210" s="349"/>
      <c r="AA210" s="349"/>
    </row>
    <row r="211" customFormat="false" ht="17.25" hidden="false" customHeight="true" outlineLevel="0" collapsed="false">
      <c r="Y211" s="349"/>
      <c r="AA211" s="349"/>
    </row>
    <row r="212" customFormat="false" ht="17.25" hidden="false" customHeight="true" outlineLevel="0" collapsed="false">
      <c r="Y212" s="349"/>
      <c r="AA212" s="349"/>
    </row>
    <row r="213" customFormat="false" ht="17.25" hidden="false" customHeight="true" outlineLevel="0" collapsed="false">
      <c r="Y213" s="349"/>
      <c r="AA213" s="349"/>
    </row>
    <row r="214" customFormat="false" ht="17.25" hidden="false" customHeight="true" outlineLevel="0" collapsed="false">
      <c r="Y214" s="349"/>
      <c r="AA214" s="349"/>
    </row>
    <row r="215" customFormat="false" ht="17.25" hidden="false" customHeight="true" outlineLevel="0" collapsed="false">
      <c r="Y215" s="349"/>
      <c r="AA215" s="349"/>
    </row>
    <row r="216" customFormat="false" ht="17.25" hidden="false" customHeight="true" outlineLevel="0" collapsed="false">
      <c r="Y216" s="349"/>
      <c r="AA216" s="349"/>
    </row>
    <row r="217" customFormat="false" ht="17.25" hidden="false" customHeight="true" outlineLevel="0" collapsed="false">
      <c r="Y217" s="349"/>
      <c r="AA217" s="349"/>
    </row>
    <row r="218" customFormat="false" ht="17.25" hidden="false" customHeight="true" outlineLevel="0" collapsed="false">
      <c r="Y218" s="349"/>
      <c r="AA218" s="349"/>
    </row>
    <row r="219" customFormat="false" ht="17.25" hidden="false" customHeight="true" outlineLevel="0" collapsed="false">
      <c r="Y219" s="349"/>
      <c r="AA219" s="349"/>
    </row>
    <row r="220" customFormat="false" ht="17.25" hidden="false" customHeight="true" outlineLevel="0" collapsed="false">
      <c r="Y220" s="349"/>
      <c r="AA220" s="349"/>
    </row>
    <row r="221" customFormat="false" ht="17.25" hidden="false" customHeight="true" outlineLevel="0" collapsed="false">
      <c r="Y221" s="349"/>
      <c r="AA221" s="349"/>
    </row>
    <row r="222" customFormat="false" ht="17.25" hidden="false" customHeight="true" outlineLevel="0" collapsed="false">
      <c r="Y222" s="349"/>
      <c r="AA222" s="349"/>
    </row>
    <row r="223" customFormat="false" ht="17.25" hidden="false" customHeight="true" outlineLevel="0" collapsed="false">
      <c r="Y223" s="349"/>
      <c r="AA223" s="349"/>
    </row>
    <row r="224" customFormat="false" ht="17.25" hidden="false" customHeight="true" outlineLevel="0" collapsed="false">
      <c r="Y224" s="349"/>
      <c r="AA224" s="349"/>
    </row>
    <row r="225" customFormat="false" ht="17.25" hidden="false" customHeight="true" outlineLevel="0" collapsed="false">
      <c r="Y225" s="349"/>
      <c r="AA225" s="349"/>
    </row>
    <row r="226" customFormat="false" ht="17.25" hidden="false" customHeight="true" outlineLevel="0" collapsed="false">
      <c r="Y226" s="349"/>
      <c r="AA226" s="349"/>
    </row>
    <row r="227" customFormat="false" ht="17.25" hidden="false" customHeight="true" outlineLevel="0" collapsed="false">
      <c r="Y227" s="349"/>
      <c r="AA227" s="349"/>
    </row>
    <row r="228" customFormat="false" ht="17.25" hidden="false" customHeight="true" outlineLevel="0" collapsed="false">
      <c r="Y228" s="349"/>
      <c r="AA228" s="349"/>
    </row>
    <row r="229" customFormat="false" ht="17.25" hidden="false" customHeight="true" outlineLevel="0" collapsed="false">
      <c r="Y229" s="349"/>
      <c r="AA229" s="349"/>
    </row>
    <row r="230" customFormat="false" ht="17.25" hidden="false" customHeight="true" outlineLevel="0" collapsed="false">
      <c r="Y230" s="349"/>
      <c r="AA230" s="349"/>
    </row>
    <row r="231" customFormat="false" ht="17.25" hidden="false" customHeight="true" outlineLevel="0" collapsed="false">
      <c r="Y231" s="349"/>
      <c r="AA231" s="349"/>
    </row>
    <row r="232" customFormat="false" ht="17.25" hidden="false" customHeight="true" outlineLevel="0" collapsed="false">
      <c r="Y232" s="349"/>
      <c r="AA232" s="349"/>
    </row>
    <row r="233" customFormat="false" ht="17.25" hidden="false" customHeight="true" outlineLevel="0" collapsed="false">
      <c r="Y233" s="349"/>
      <c r="AA233" s="349"/>
    </row>
    <row r="234" customFormat="false" ht="17.25" hidden="false" customHeight="true" outlineLevel="0" collapsed="false">
      <c r="Y234" s="349"/>
      <c r="AA234" s="349"/>
    </row>
    <row r="235" customFormat="false" ht="17.25" hidden="false" customHeight="true" outlineLevel="0" collapsed="false">
      <c r="Y235" s="349"/>
      <c r="AA235" s="349"/>
    </row>
    <row r="236" customFormat="false" ht="17.25" hidden="false" customHeight="true" outlineLevel="0" collapsed="false">
      <c r="Y236" s="349"/>
      <c r="AA236" s="349"/>
    </row>
    <row r="237" customFormat="false" ht="17.25" hidden="false" customHeight="true" outlineLevel="0" collapsed="false">
      <c r="Y237" s="349"/>
      <c r="AA237" s="349"/>
    </row>
    <row r="238" customFormat="false" ht="17.25" hidden="false" customHeight="true" outlineLevel="0" collapsed="false">
      <c r="Y238" s="349"/>
      <c r="AA238" s="349"/>
    </row>
    <row r="239" customFormat="false" ht="17.25" hidden="false" customHeight="true" outlineLevel="0" collapsed="false">
      <c r="Y239" s="349"/>
      <c r="AA239" s="349"/>
    </row>
    <row r="240" customFormat="false" ht="17.25" hidden="false" customHeight="true" outlineLevel="0" collapsed="false">
      <c r="Y240" s="349"/>
      <c r="AA240" s="349"/>
    </row>
    <row r="241" customFormat="false" ht="17.25" hidden="false" customHeight="true" outlineLevel="0" collapsed="false">
      <c r="Y241" s="349"/>
      <c r="AA241" s="349"/>
    </row>
    <row r="242" customFormat="false" ht="17.25" hidden="false" customHeight="true" outlineLevel="0" collapsed="false">
      <c r="Y242" s="349"/>
      <c r="AA242" s="349"/>
    </row>
    <row r="243" customFormat="false" ht="17.25" hidden="false" customHeight="true" outlineLevel="0" collapsed="false">
      <c r="Y243" s="349"/>
      <c r="AA243" s="349"/>
    </row>
    <row r="244" customFormat="false" ht="17.25" hidden="false" customHeight="true" outlineLevel="0" collapsed="false">
      <c r="Y244" s="349"/>
      <c r="AA244" s="349"/>
    </row>
    <row r="245" customFormat="false" ht="17.25" hidden="false" customHeight="true" outlineLevel="0" collapsed="false">
      <c r="Y245" s="349"/>
      <c r="AA245" s="349"/>
    </row>
    <row r="246" customFormat="false" ht="17.25" hidden="false" customHeight="true" outlineLevel="0" collapsed="false">
      <c r="Y246" s="349"/>
      <c r="AA246" s="349"/>
    </row>
    <row r="247" customFormat="false" ht="17.25" hidden="false" customHeight="true" outlineLevel="0" collapsed="false">
      <c r="Y247" s="349"/>
      <c r="AA247" s="349"/>
    </row>
    <row r="248" customFormat="false" ht="17.25" hidden="false" customHeight="true" outlineLevel="0" collapsed="false">
      <c r="Y248" s="349"/>
      <c r="AA248" s="349"/>
    </row>
    <row r="249" customFormat="false" ht="17.25" hidden="false" customHeight="true" outlineLevel="0" collapsed="false">
      <c r="Y249" s="349"/>
      <c r="AA249" s="349"/>
    </row>
    <row r="250" customFormat="false" ht="17.25" hidden="false" customHeight="true" outlineLevel="0" collapsed="false">
      <c r="Y250" s="349"/>
      <c r="AA250" s="349"/>
    </row>
    <row r="251" customFormat="false" ht="17.25" hidden="false" customHeight="true" outlineLevel="0" collapsed="false">
      <c r="Y251" s="349"/>
      <c r="AA251" s="349"/>
    </row>
    <row r="252" customFormat="false" ht="17.25" hidden="false" customHeight="true" outlineLevel="0" collapsed="false">
      <c r="Y252" s="349"/>
      <c r="AA252" s="349"/>
    </row>
    <row r="253" customFormat="false" ht="17.25" hidden="false" customHeight="true" outlineLevel="0" collapsed="false">
      <c r="Y253" s="349"/>
      <c r="AA253" s="349"/>
    </row>
    <row r="254" customFormat="false" ht="17.25" hidden="false" customHeight="true" outlineLevel="0" collapsed="false">
      <c r="Y254" s="349"/>
      <c r="AA254" s="349"/>
    </row>
    <row r="255" customFormat="false" ht="17.25" hidden="false" customHeight="true" outlineLevel="0" collapsed="false">
      <c r="Y255" s="349"/>
      <c r="AA255" s="349"/>
    </row>
    <row r="256" customFormat="false" ht="17.25" hidden="false" customHeight="true" outlineLevel="0" collapsed="false">
      <c r="Y256" s="349"/>
      <c r="AA256" s="349"/>
    </row>
    <row r="257" customFormat="false" ht="17.25" hidden="false" customHeight="true" outlineLevel="0" collapsed="false">
      <c r="Y257" s="349"/>
      <c r="AA257" s="349"/>
    </row>
    <row r="258" customFormat="false" ht="17.25" hidden="false" customHeight="true" outlineLevel="0" collapsed="false">
      <c r="Y258" s="349"/>
      <c r="AA258" s="349"/>
    </row>
    <row r="259" customFormat="false" ht="17.25" hidden="false" customHeight="true" outlineLevel="0" collapsed="false">
      <c r="Y259" s="349"/>
      <c r="AA259" s="349"/>
    </row>
    <row r="260" customFormat="false" ht="17.25" hidden="false" customHeight="true" outlineLevel="0" collapsed="false">
      <c r="Y260" s="349"/>
      <c r="AA260" s="349"/>
    </row>
    <row r="261" customFormat="false" ht="17.25" hidden="false" customHeight="true" outlineLevel="0" collapsed="false">
      <c r="Y261" s="349"/>
      <c r="AA261" s="349"/>
    </row>
    <row r="262" customFormat="false" ht="17.25" hidden="false" customHeight="true" outlineLevel="0" collapsed="false">
      <c r="Y262" s="349"/>
      <c r="AA262" s="349"/>
    </row>
    <row r="263" customFormat="false" ht="17.25" hidden="false" customHeight="true" outlineLevel="0" collapsed="false">
      <c r="Y263" s="349"/>
      <c r="AA263" s="349"/>
    </row>
    <row r="264" customFormat="false" ht="17.25" hidden="false" customHeight="true" outlineLevel="0" collapsed="false">
      <c r="Y264" s="349"/>
      <c r="AA264" s="349"/>
    </row>
    <row r="265" customFormat="false" ht="17.25" hidden="false" customHeight="true" outlineLevel="0" collapsed="false">
      <c r="Y265" s="349"/>
      <c r="AA265" s="349"/>
    </row>
    <row r="266" customFormat="false" ht="17.25" hidden="false" customHeight="true" outlineLevel="0" collapsed="false">
      <c r="Y266" s="349"/>
      <c r="AA266" s="349"/>
    </row>
    <row r="267" customFormat="false" ht="17.25" hidden="false" customHeight="true" outlineLevel="0" collapsed="false">
      <c r="Y267" s="349"/>
      <c r="AA267" s="349"/>
    </row>
    <row r="268" customFormat="false" ht="17.25" hidden="false" customHeight="true" outlineLevel="0" collapsed="false">
      <c r="Y268" s="349"/>
      <c r="AA268" s="349"/>
    </row>
    <row r="269" customFormat="false" ht="17.25" hidden="false" customHeight="true" outlineLevel="0" collapsed="false">
      <c r="Y269" s="349"/>
      <c r="AA269" s="349"/>
    </row>
    <row r="270" customFormat="false" ht="17.25" hidden="false" customHeight="true" outlineLevel="0" collapsed="false">
      <c r="Y270" s="349"/>
      <c r="AA270" s="349"/>
    </row>
    <row r="271" customFormat="false" ht="17.25" hidden="false" customHeight="true" outlineLevel="0" collapsed="false">
      <c r="Y271" s="349"/>
      <c r="AA271" s="349"/>
    </row>
    <row r="272" customFormat="false" ht="17.25" hidden="false" customHeight="true" outlineLevel="0" collapsed="false">
      <c r="Y272" s="349"/>
      <c r="AA272" s="349"/>
    </row>
    <row r="273" customFormat="false" ht="17.25" hidden="false" customHeight="true" outlineLevel="0" collapsed="false">
      <c r="Y273" s="349"/>
      <c r="AA273" s="349"/>
    </row>
    <row r="274" customFormat="false" ht="17.25" hidden="false" customHeight="true" outlineLevel="0" collapsed="false">
      <c r="Y274" s="349"/>
      <c r="AA274" s="349"/>
    </row>
    <row r="275" customFormat="false" ht="17.25" hidden="false" customHeight="true" outlineLevel="0" collapsed="false">
      <c r="Y275" s="349"/>
      <c r="AA275" s="349"/>
    </row>
    <row r="276" customFormat="false" ht="17.25" hidden="false" customHeight="true" outlineLevel="0" collapsed="false">
      <c r="Y276" s="349"/>
      <c r="AA276" s="349"/>
    </row>
    <row r="277" customFormat="false" ht="17.25" hidden="false" customHeight="true" outlineLevel="0" collapsed="false">
      <c r="Y277" s="349"/>
      <c r="AA277" s="349"/>
    </row>
    <row r="278" customFormat="false" ht="17.25" hidden="false" customHeight="true" outlineLevel="0" collapsed="false">
      <c r="Y278" s="349"/>
      <c r="AA278" s="349"/>
    </row>
    <row r="279" customFormat="false" ht="17.25" hidden="false" customHeight="true" outlineLevel="0" collapsed="false">
      <c r="Y279" s="349"/>
      <c r="AA279" s="349"/>
    </row>
    <row r="280" customFormat="false" ht="17.25" hidden="false" customHeight="true" outlineLevel="0" collapsed="false">
      <c r="Y280" s="349"/>
      <c r="AA280" s="349"/>
    </row>
    <row r="281" customFormat="false" ht="17.25" hidden="false" customHeight="true" outlineLevel="0" collapsed="false">
      <c r="Y281" s="349"/>
      <c r="AA281" s="349"/>
    </row>
    <row r="282" customFormat="false" ht="17.25" hidden="false" customHeight="true" outlineLevel="0" collapsed="false">
      <c r="Y282" s="349"/>
      <c r="AA282" s="349"/>
    </row>
    <row r="283" customFormat="false" ht="17.25" hidden="false" customHeight="true" outlineLevel="0" collapsed="false">
      <c r="Y283" s="349"/>
      <c r="AA283" s="349"/>
    </row>
    <row r="284" customFormat="false" ht="17.25" hidden="false" customHeight="true" outlineLevel="0" collapsed="false">
      <c r="Y284" s="349"/>
      <c r="AA284" s="349"/>
    </row>
    <row r="285" customFormat="false" ht="17.25" hidden="false" customHeight="true" outlineLevel="0" collapsed="false">
      <c r="Y285" s="349"/>
      <c r="AA285" s="349"/>
    </row>
    <row r="286" customFormat="false" ht="17.25" hidden="false" customHeight="true" outlineLevel="0" collapsed="false">
      <c r="Y286" s="349"/>
      <c r="AA286" s="349"/>
    </row>
    <row r="287" customFormat="false" ht="17.25" hidden="false" customHeight="true" outlineLevel="0" collapsed="false">
      <c r="Y287" s="349"/>
      <c r="AA287" s="349"/>
    </row>
    <row r="288" customFormat="false" ht="17.25" hidden="false" customHeight="true" outlineLevel="0" collapsed="false">
      <c r="Y288" s="349"/>
      <c r="AA288" s="349"/>
    </row>
    <row r="289" customFormat="false" ht="17.25" hidden="false" customHeight="true" outlineLevel="0" collapsed="false">
      <c r="Y289" s="349"/>
      <c r="AA289" s="349"/>
    </row>
    <row r="290" customFormat="false" ht="17.25" hidden="false" customHeight="true" outlineLevel="0" collapsed="false">
      <c r="Y290" s="349"/>
      <c r="AA290" s="349"/>
    </row>
    <row r="291" customFormat="false" ht="17.25" hidden="false" customHeight="true" outlineLevel="0" collapsed="false">
      <c r="Y291" s="349"/>
      <c r="AA291" s="349"/>
    </row>
    <row r="292" customFormat="false" ht="17.25" hidden="false" customHeight="true" outlineLevel="0" collapsed="false">
      <c r="Y292" s="349"/>
      <c r="AA292" s="349"/>
    </row>
    <row r="293" customFormat="false" ht="17.25" hidden="false" customHeight="true" outlineLevel="0" collapsed="false">
      <c r="Y293" s="349"/>
      <c r="AA293" s="349"/>
    </row>
    <row r="294" customFormat="false" ht="17.25" hidden="false" customHeight="true" outlineLevel="0" collapsed="false">
      <c r="Y294" s="349"/>
      <c r="AA294" s="349"/>
    </row>
    <row r="295" customFormat="false" ht="17.25" hidden="false" customHeight="true" outlineLevel="0" collapsed="false">
      <c r="Y295" s="349"/>
      <c r="AA295" s="349"/>
    </row>
    <row r="296" customFormat="false" ht="17.25" hidden="false" customHeight="true" outlineLevel="0" collapsed="false">
      <c r="Y296" s="349"/>
      <c r="AA296" s="349"/>
    </row>
    <row r="297" customFormat="false" ht="17.25" hidden="false" customHeight="true" outlineLevel="0" collapsed="false">
      <c r="Y297" s="349"/>
      <c r="AA297" s="349"/>
    </row>
    <row r="298" customFormat="false" ht="17.25" hidden="false" customHeight="true" outlineLevel="0" collapsed="false">
      <c r="Y298" s="349"/>
      <c r="AA298" s="349"/>
    </row>
    <row r="299" customFormat="false" ht="17.25" hidden="false" customHeight="true" outlineLevel="0" collapsed="false">
      <c r="Y299" s="349"/>
      <c r="AA299" s="349"/>
    </row>
    <row r="300" customFormat="false" ht="17.25" hidden="false" customHeight="true" outlineLevel="0" collapsed="false">
      <c r="Y300" s="349"/>
      <c r="AA300" s="349"/>
    </row>
    <row r="301" customFormat="false" ht="17.25" hidden="false" customHeight="true" outlineLevel="0" collapsed="false">
      <c r="Y301" s="349"/>
      <c r="AA301" s="349"/>
    </row>
    <row r="302" customFormat="false" ht="17.25" hidden="false" customHeight="true" outlineLevel="0" collapsed="false">
      <c r="Y302" s="349"/>
      <c r="AA302" s="349"/>
    </row>
    <row r="303" customFormat="false" ht="17.25" hidden="false" customHeight="true" outlineLevel="0" collapsed="false">
      <c r="Y303" s="349"/>
      <c r="AA303" s="349"/>
    </row>
    <row r="304" customFormat="false" ht="17.25" hidden="false" customHeight="true" outlineLevel="0" collapsed="false">
      <c r="Y304" s="349"/>
      <c r="AA304" s="349"/>
    </row>
    <row r="305" customFormat="false" ht="17.25" hidden="false" customHeight="true" outlineLevel="0" collapsed="false">
      <c r="Y305" s="349"/>
      <c r="AA305" s="349"/>
    </row>
    <row r="306" customFormat="false" ht="17.25" hidden="false" customHeight="true" outlineLevel="0" collapsed="false">
      <c r="Y306" s="349"/>
      <c r="AA306" s="349"/>
    </row>
    <row r="307" customFormat="false" ht="17.25" hidden="false" customHeight="true" outlineLevel="0" collapsed="false">
      <c r="Y307" s="349"/>
      <c r="AA307" s="349"/>
    </row>
    <row r="308" customFormat="false" ht="17.25" hidden="false" customHeight="true" outlineLevel="0" collapsed="false">
      <c r="Y308" s="349"/>
      <c r="AA308" s="349"/>
    </row>
    <row r="309" customFormat="false" ht="17.25" hidden="false" customHeight="true" outlineLevel="0" collapsed="false">
      <c r="Y309" s="349"/>
      <c r="AA309" s="349"/>
    </row>
    <row r="310" customFormat="false" ht="17.25" hidden="false" customHeight="true" outlineLevel="0" collapsed="false">
      <c r="Y310" s="349"/>
      <c r="AA310" s="349"/>
    </row>
    <row r="311" customFormat="false" ht="17.25" hidden="false" customHeight="true" outlineLevel="0" collapsed="false">
      <c r="Y311" s="349"/>
      <c r="AA311" s="349"/>
    </row>
    <row r="312" customFormat="false" ht="17.25" hidden="false" customHeight="true" outlineLevel="0" collapsed="false">
      <c r="Y312" s="349"/>
      <c r="AA312" s="349"/>
    </row>
    <row r="313" customFormat="false" ht="17.25" hidden="false" customHeight="true" outlineLevel="0" collapsed="false">
      <c r="Y313" s="349"/>
      <c r="AA313" s="349"/>
    </row>
    <row r="314" customFormat="false" ht="17.25" hidden="false" customHeight="true" outlineLevel="0" collapsed="false">
      <c r="Y314" s="349"/>
      <c r="AA314" s="349"/>
    </row>
    <row r="315" customFormat="false" ht="17.25" hidden="false" customHeight="true" outlineLevel="0" collapsed="false">
      <c r="Y315" s="349"/>
      <c r="AA315" s="349"/>
    </row>
    <row r="316" customFormat="false" ht="17.25" hidden="false" customHeight="true" outlineLevel="0" collapsed="false">
      <c r="Y316" s="349"/>
      <c r="AA316" s="349"/>
    </row>
    <row r="317" customFormat="false" ht="17.25" hidden="false" customHeight="true" outlineLevel="0" collapsed="false">
      <c r="Y317" s="349"/>
      <c r="AA317" s="349"/>
    </row>
    <row r="318" customFormat="false" ht="17.25" hidden="false" customHeight="true" outlineLevel="0" collapsed="false">
      <c r="Y318" s="349"/>
      <c r="AA318" s="349"/>
    </row>
    <row r="319" customFormat="false" ht="17.25" hidden="false" customHeight="true" outlineLevel="0" collapsed="false">
      <c r="Y319" s="349"/>
      <c r="AA319" s="349"/>
    </row>
    <row r="320" customFormat="false" ht="17.25" hidden="false" customHeight="true" outlineLevel="0" collapsed="false">
      <c r="Y320" s="349"/>
      <c r="AA320" s="349"/>
    </row>
    <row r="321" customFormat="false" ht="17.25" hidden="false" customHeight="true" outlineLevel="0" collapsed="false">
      <c r="Y321" s="349"/>
      <c r="AA321" s="349"/>
    </row>
    <row r="322" customFormat="false" ht="17.25" hidden="false" customHeight="true" outlineLevel="0" collapsed="false">
      <c r="Y322" s="349"/>
      <c r="AA322" s="349"/>
    </row>
    <row r="323" customFormat="false" ht="17.25" hidden="false" customHeight="true" outlineLevel="0" collapsed="false">
      <c r="Y323" s="349"/>
      <c r="AA323" s="349"/>
    </row>
    <row r="324" customFormat="false" ht="17.25" hidden="false" customHeight="true" outlineLevel="0" collapsed="false">
      <c r="Y324" s="349"/>
      <c r="AA324" s="349"/>
    </row>
    <row r="325" customFormat="false" ht="17.25" hidden="false" customHeight="true" outlineLevel="0" collapsed="false">
      <c r="Y325" s="349"/>
      <c r="AA325" s="349"/>
    </row>
    <row r="326" customFormat="false" ht="17.25" hidden="false" customHeight="true" outlineLevel="0" collapsed="false">
      <c r="Y326" s="349"/>
      <c r="AA326" s="349"/>
    </row>
    <row r="327" customFormat="false" ht="17.25" hidden="false" customHeight="true" outlineLevel="0" collapsed="false">
      <c r="Y327" s="349"/>
      <c r="AA327" s="349"/>
    </row>
    <row r="328" customFormat="false" ht="17.25" hidden="false" customHeight="true" outlineLevel="0" collapsed="false">
      <c r="Y328" s="349"/>
      <c r="AA328" s="349"/>
    </row>
    <row r="329" customFormat="false" ht="17.25" hidden="false" customHeight="true" outlineLevel="0" collapsed="false">
      <c r="Y329" s="349"/>
      <c r="AA329" s="349"/>
    </row>
    <row r="330" customFormat="false" ht="17.25" hidden="false" customHeight="true" outlineLevel="0" collapsed="false">
      <c r="Y330" s="349"/>
      <c r="AA330" s="349"/>
    </row>
    <row r="331" customFormat="false" ht="17.25" hidden="false" customHeight="true" outlineLevel="0" collapsed="false">
      <c r="Y331" s="349"/>
      <c r="AA331" s="349"/>
    </row>
    <row r="332" customFormat="false" ht="17.25" hidden="false" customHeight="true" outlineLevel="0" collapsed="false">
      <c r="Y332" s="349"/>
      <c r="AA332" s="349"/>
    </row>
    <row r="333" customFormat="false" ht="17.25" hidden="false" customHeight="true" outlineLevel="0" collapsed="false">
      <c r="Y333" s="349"/>
      <c r="AA333" s="349"/>
    </row>
    <row r="334" customFormat="false" ht="17.25" hidden="false" customHeight="true" outlineLevel="0" collapsed="false">
      <c r="Y334" s="349"/>
      <c r="AA334" s="349"/>
    </row>
    <row r="335" customFormat="false" ht="17.25" hidden="false" customHeight="true" outlineLevel="0" collapsed="false">
      <c r="Y335" s="349"/>
      <c r="AA335" s="349"/>
    </row>
    <row r="336" customFormat="false" ht="17.25" hidden="false" customHeight="true" outlineLevel="0" collapsed="false">
      <c r="Y336" s="349"/>
      <c r="AA336" s="349"/>
    </row>
    <row r="337" customFormat="false" ht="17.25" hidden="false" customHeight="true" outlineLevel="0" collapsed="false">
      <c r="Y337" s="349"/>
      <c r="AA337" s="349"/>
    </row>
    <row r="338" customFormat="false" ht="17.25" hidden="false" customHeight="true" outlineLevel="0" collapsed="false">
      <c r="Y338" s="349"/>
      <c r="AA338" s="349"/>
    </row>
    <row r="339" customFormat="false" ht="17.25" hidden="false" customHeight="true" outlineLevel="0" collapsed="false">
      <c r="Y339" s="349"/>
      <c r="AA339" s="349"/>
    </row>
    <row r="340" customFormat="false" ht="17.25" hidden="false" customHeight="true" outlineLevel="0" collapsed="false">
      <c r="Y340" s="349"/>
      <c r="AA340" s="349"/>
    </row>
    <row r="341" customFormat="false" ht="17.25" hidden="false" customHeight="true" outlineLevel="0" collapsed="false">
      <c r="Y341" s="349"/>
      <c r="AA341" s="349"/>
    </row>
    <row r="342" customFormat="false" ht="17.25" hidden="false" customHeight="true" outlineLevel="0" collapsed="false">
      <c r="Y342" s="349"/>
      <c r="AA342" s="349"/>
    </row>
    <row r="343" customFormat="false" ht="17.25" hidden="false" customHeight="true" outlineLevel="0" collapsed="false">
      <c r="Y343" s="349"/>
      <c r="AA343" s="349"/>
    </row>
    <row r="344" customFormat="false" ht="17.25" hidden="false" customHeight="true" outlineLevel="0" collapsed="false">
      <c r="Y344" s="349"/>
      <c r="AA344" s="349"/>
    </row>
    <row r="345" customFormat="false" ht="17.25" hidden="false" customHeight="true" outlineLevel="0" collapsed="false">
      <c r="Y345" s="349"/>
      <c r="AA345" s="349"/>
    </row>
    <row r="346" customFormat="false" ht="17.25" hidden="false" customHeight="true" outlineLevel="0" collapsed="false">
      <c r="Y346" s="349"/>
      <c r="AA346" s="349"/>
    </row>
    <row r="347" customFormat="false" ht="17.25" hidden="false" customHeight="true" outlineLevel="0" collapsed="false">
      <c r="Y347" s="349"/>
      <c r="AA347" s="349"/>
    </row>
    <row r="348" customFormat="false" ht="17.25" hidden="false" customHeight="true" outlineLevel="0" collapsed="false">
      <c r="Y348" s="349"/>
      <c r="AA348" s="349"/>
    </row>
    <row r="349" customFormat="false" ht="17.25" hidden="false" customHeight="true" outlineLevel="0" collapsed="false">
      <c r="Y349" s="349"/>
      <c r="AA349" s="349"/>
    </row>
    <row r="350" customFormat="false" ht="17.25" hidden="false" customHeight="true" outlineLevel="0" collapsed="false">
      <c r="Y350" s="349"/>
      <c r="AA350" s="349"/>
    </row>
    <row r="351" customFormat="false" ht="17.25" hidden="false" customHeight="true" outlineLevel="0" collapsed="false">
      <c r="Y351" s="349"/>
      <c r="AA351" s="349"/>
    </row>
    <row r="352" customFormat="false" ht="17.25" hidden="false" customHeight="true" outlineLevel="0" collapsed="false">
      <c r="Y352" s="349"/>
      <c r="AA352" s="349"/>
    </row>
    <row r="353" customFormat="false" ht="17.25" hidden="false" customHeight="true" outlineLevel="0" collapsed="false">
      <c r="Y353" s="349"/>
      <c r="AA353" s="349"/>
    </row>
    <row r="354" customFormat="false" ht="17.25" hidden="false" customHeight="true" outlineLevel="0" collapsed="false">
      <c r="Y354" s="349"/>
      <c r="AA354" s="349"/>
    </row>
    <row r="355" customFormat="false" ht="17.25" hidden="false" customHeight="true" outlineLevel="0" collapsed="false">
      <c r="Y355" s="349"/>
      <c r="AA355" s="349"/>
    </row>
    <row r="356" customFormat="false" ht="17.25" hidden="false" customHeight="true" outlineLevel="0" collapsed="false">
      <c r="Y356" s="349"/>
      <c r="AA356" s="349"/>
    </row>
    <row r="357" customFormat="false" ht="17.25" hidden="false" customHeight="true" outlineLevel="0" collapsed="false">
      <c r="Y357" s="349"/>
      <c r="AA357" s="349"/>
    </row>
    <row r="358" customFormat="false" ht="17.25" hidden="false" customHeight="true" outlineLevel="0" collapsed="false">
      <c r="Y358" s="349"/>
      <c r="AA358" s="349"/>
    </row>
    <row r="359" customFormat="false" ht="17.25" hidden="false" customHeight="true" outlineLevel="0" collapsed="false">
      <c r="Y359" s="349"/>
      <c r="AA359" s="349"/>
    </row>
    <row r="360" customFormat="false" ht="17.25" hidden="false" customHeight="true" outlineLevel="0" collapsed="false">
      <c r="Y360" s="349"/>
      <c r="AA360" s="349"/>
    </row>
    <row r="361" customFormat="false" ht="17.25" hidden="false" customHeight="true" outlineLevel="0" collapsed="false">
      <c r="Y361" s="349"/>
      <c r="AA361" s="349"/>
    </row>
    <row r="362" customFormat="false" ht="17.25" hidden="false" customHeight="true" outlineLevel="0" collapsed="false">
      <c r="Y362" s="349"/>
      <c r="AA362" s="349"/>
    </row>
    <row r="363" customFormat="false" ht="17.25" hidden="false" customHeight="true" outlineLevel="0" collapsed="false">
      <c r="Y363" s="349"/>
      <c r="AA363" s="349"/>
    </row>
    <row r="364" customFormat="false" ht="17.25" hidden="false" customHeight="true" outlineLevel="0" collapsed="false">
      <c r="Y364" s="349"/>
      <c r="AA364" s="349"/>
    </row>
    <row r="365" customFormat="false" ht="17.25" hidden="false" customHeight="true" outlineLevel="0" collapsed="false">
      <c r="Y365" s="349"/>
      <c r="AA365" s="349"/>
    </row>
    <row r="366" customFormat="false" ht="17.25" hidden="false" customHeight="true" outlineLevel="0" collapsed="false">
      <c r="Y366" s="349"/>
      <c r="AA366" s="349"/>
    </row>
    <row r="367" customFormat="false" ht="17.25" hidden="false" customHeight="true" outlineLevel="0" collapsed="false">
      <c r="Y367" s="349"/>
      <c r="AA367" s="349"/>
    </row>
    <row r="368" customFormat="false" ht="17.25" hidden="false" customHeight="true" outlineLevel="0" collapsed="false">
      <c r="Y368" s="349"/>
      <c r="AA368" s="349"/>
    </row>
    <row r="369" customFormat="false" ht="17.25" hidden="false" customHeight="true" outlineLevel="0" collapsed="false">
      <c r="Y369" s="349"/>
      <c r="AA369" s="349"/>
    </row>
    <row r="370" customFormat="false" ht="17.25" hidden="false" customHeight="true" outlineLevel="0" collapsed="false">
      <c r="Y370" s="349"/>
      <c r="AA370" s="349"/>
    </row>
    <row r="371" customFormat="false" ht="17.25" hidden="false" customHeight="true" outlineLevel="0" collapsed="false">
      <c r="Y371" s="349"/>
      <c r="AA371" s="349"/>
    </row>
    <row r="372" customFormat="false" ht="17.25" hidden="false" customHeight="true" outlineLevel="0" collapsed="false">
      <c r="Y372" s="349"/>
      <c r="AA372" s="349"/>
    </row>
    <row r="373" customFormat="false" ht="17.25" hidden="false" customHeight="true" outlineLevel="0" collapsed="false">
      <c r="Y373" s="349"/>
      <c r="AA373" s="349"/>
    </row>
    <row r="374" customFormat="false" ht="17.25" hidden="false" customHeight="true" outlineLevel="0" collapsed="false">
      <c r="Y374" s="349"/>
      <c r="AA374" s="349"/>
    </row>
    <row r="375" customFormat="false" ht="17.25" hidden="false" customHeight="true" outlineLevel="0" collapsed="false">
      <c r="Y375" s="349"/>
      <c r="AA375" s="349"/>
    </row>
    <row r="376" customFormat="false" ht="17.25" hidden="false" customHeight="true" outlineLevel="0" collapsed="false">
      <c r="Y376" s="349"/>
      <c r="AA376" s="349"/>
    </row>
    <row r="377" customFormat="false" ht="17.25" hidden="false" customHeight="true" outlineLevel="0" collapsed="false">
      <c r="Y377" s="349"/>
      <c r="AA377" s="349"/>
    </row>
    <row r="378" customFormat="false" ht="17.25" hidden="false" customHeight="true" outlineLevel="0" collapsed="false">
      <c r="Y378" s="349"/>
      <c r="AA378" s="349"/>
    </row>
    <row r="379" customFormat="false" ht="17.25" hidden="false" customHeight="true" outlineLevel="0" collapsed="false">
      <c r="Y379" s="349"/>
      <c r="AA379" s="349"/>
    </row>
    <row r="380" customFormat="false" ht="17.25" hidden="false" customHeight="true" outlineLevel="0" collapsed="false">
      <c r="Y380" s="349"/>
      <c r="AA380" s="349"/>
    </row>
    <row r="381" customFormat="false" ht="17.25" hidden="false" customHeight="true" outlineLevel="0" collapsed="false">
      <c r="Y381" s="349"/>
      <c r="AA381" s="349"/>
    </row>
    <row r="382" customFormat="false" ht="17.25" hidden="false" customHeight="true" outlineLevel="0" collapsed="false">
      <c r="Y382" s="349"/>
      <c r="AA382" s="349"/>
    </row>
    <row r="383" customFormat="false" ht="17.25" hidden="false" customHeight="true" outlineLevel="0" collapsed="false">
      <c r="Y383" s="349"/>
      <c r="AA383" s="349"/>
    </row>
    <row r="384" customFormat="false" ht="17.25" hidden="false" customHeight="true" outlineLevel="0" collapsed="false">
      <c r="Y384" s="349"/>
      <c r="AA384" s="349"/>
    </row>
    <row r="385" customFormat="false" ht="17.25" hidden="false" customHeight="true" outlineLevel="0" collapsed="false">
      <c r="Y385" s="349"/>
      <c r="AA385" s="349"/>
    </row>
    <row r="386" customFormat="false" ht="17.25" hidden="false" customHeight="true" outlineLevel="0" collapsed="false">
      <c r="Y386" s="349"/>
      <c r="AA386" s="349"/>
    </row>
    <row r="387" customFormat="false" ht="17.25" hidden="false" customHeight="true" outlineLevel="0" collapsed="false">
      <c r="Y387" s="349"/>
      <c r="AA387" s="349"/>
    </row>
    <row r="388" customFormat="false" ht="17.25" hidden="false" customHeight="true" outlineLevel="0" collapsed="false">
      <c r="Y388" s="349"/>
      <c r="AA388" s="349"/>
    </row>
    <row r="389" customFormat="false" ht="17.25" hidden="false" customHeight="true" outlineLevel="0" collapsed="false">
      <c r="Y389" s="349"/>
      <c r="AA389" s="349"/>
    </row>
    <row r="390" customFormat="false" ht="17.25" hidden="false" customHeight="true" outlineLevel="0" collapsed="false">
      <c r="Y390" s="349"/>
      <c r="AA390" s="349"/>
    </row>
    <row r="391" customFormat="false" ht="17.25" hidden="false" customHeight="true" outlineLevel="0" collapsed="false">
      <c r="Y391" s="349"/>
      <c r="AA391" s="349"/>
    </row>
    <row r="392" customFormat="false" ht="17.25" hidden="false" customHeight="true" outlineLevel="0" collapsed="false">
      <c r="Y392" s="349"/>
      <c r="AA392" s="349"/>
    </row>
    <row r="393" customFormat="false" ht="17.25" hidden="false" customHeight="true" outlineLevel="0" collapsed="false">
      <c r="Y393" s="349"/>
      <c r="AA393" s="349"/>
    </row>
    <row r="394" customFormat="false" ht="17.25" hidden="false" customHeight="true" outlineLevel="0" collapsed="false">
      <c r="Y394" s="349"/>
      <c r="AA394" s="349"/>
    </row>
    <row r="395" customFormat="false" ht="17.25" hidden="false" customHeight="true" outlineLevel="0" collapsed="false">
      <c r="Y395" s="349"/>
      <c r="AA395" s="349"/>
    </row>
    <row r="396" customFormat="false" ht="17.25" hidden="false" customHeight="true" outlineLevel="0" collapsed="false">
      <c r="Y396" s="349"/>
      <c r="AA396" s="349"/>
    </row>
    <row r="397" customFormat="false" ht="17.25" hidden="false" customHeight="true" outlineLevel="0" collapsed="false">
      <c r="Y397" s="349"/>
      <c r="AA397" s="349"/>
    </row>
    <row r="398" customFormat="false" ht="17.25" hidden="false" customHeight="true" outlineLevel="0" collapsed="false">
      <c r="Y398" s="349"/>
      <c r="AA398" s="349"/>
    </row>
    <row r="399" customFormat="false" ht="17.25" hidden="false" customHeight="true" outlineLevel="0" collapsed="false">
      <c r="Y399" s="349"/>
      <c r="AA399" s="349"/>
    </row>
    <row r="400" customFormat="false" ht="17.25" hidden="false" customHeight="true" outlineLevel="0" collapsed="false">
      <c r="Y400" s="349"/>
      <c r="AA400" s="349"/>
    </row>
    <row r="401" customFormat="false" ht="17.25" hidden="false" customHeight="true" outlineLevel="0" collapsed="false">
      <c r="Y401" s="349"/>
      <c r="AA401" s="349"/>
    </row>
    <row r="402" customFormat="false" ht="17.25" hidden="false" customHeight="true" outlineLevel="0" collapsed="false">
      <c r="Y402" s="349"/>
      <c r="AA402" s="349"/>
    </row>
    <row r="403" customFormat="false" ht="17.25" hidden="false" customHeight="true" outlineLevel="0" collapsed="false">
      <c r="Y403" s="349"/>
      <c r="AA403" s="349"/>
    </row>
    <row r="404" customFormat="false" ht="17.25" hidden="false" customHeight="true" outlineLevel="0" collapsed="false">
      <c r="Y404" s="349"/>
      <c r="AA404" s="349"/>
    </row>
    <row r="405" customFormat="false" ht="17.25" hidden="false" customHeight="true" outlineLevel="0" collapsed="false">
      <c r="Y405" s="349"/>
      <c r="AA405" s="349"/>
    </row>
    <row r="406" customFormat="false" ht="17.25" hidden="false" customHeight="true" outlineLevel="0" collapsed="false">
      <c r="Y406" s="349"/>
      <c r="AA406" s="349"/>
    </row>
    <row r="407" customFormat="false" ht="17.25" hidden="false" customHeight="true" outlineLevel="0" collapsed="false">
      <c r="Y407" s="349"/>
      <c r="AA407" s="349"/>
    </row>
    <row r="408" customFormat="false" ht="17.25" hidden="false" customHeight="true" outlineLevel="0" collapsed="false">
      <c r="Y408" s="349"/>
      <c r="AA408" s="349"/>
    </row>
    <row r="409" customFormat="false" ht="17.25" hidden="false" customHeight="true" outlineLevel="0" collapsed="false">
      <c r="Y409" s="349"/>
      <c r="AA409" s="349"/>
    </row>
    <row r="410" customFormat="false" ht="17.25" hidden="false" customHeight="true" outlineLevel="0" collapsed="false">
      <c r="Y410" s="349"/>
      <c r="AA410" s="349"/>
    </row>
    <row r="411" customFormat="false" ht="17.25" hidden="false" customHeight="true" outlineLevel="0" collapsed="false">
      <c r="Y411" s="349"/>
      <c r="AA411" s="349"/>
    </row>
    <row r="412" customFormat="false" ht="17.25" hidden="false" customHeight="true" outlineLevel="0" collapsed="false">
      <c r="Y412" s="349"/>
      <c r="AA412" s="349"/>
    </row>
    <row r="413" customFormat="false" ht="17.25" hidden="false" customHeight="true" outlineLevel="0" collapsed="false">
      <c r="Y413" s="349"/>
      <c r="AA413" s="349"/>
    </row>
    <row r="414" customFormat="false" ht="17.25" hidden="false" customHeight="true" outlineLevel="0" collapsed="false">
      <c r="Y414" s="349"/>
      <c r="AA414" s="349"/>
    </row>
    <row r="415" customFormat="false" ht="17.25" hidden="false" customHeight="true" outlineLevel="0" collapsed="false">
      <c r="Y415" s="349"/>
      <c r="AA415" s="349"/>
    </row>
    <row r="416" customFormat="false" ht="17.25" hidden="false" customHeight="true" outlineLevel="0" collapsed="false">
      <c r="Y416" s="349"/>
      <c r="AA416" s="349"/>
    </row>
    <row r="417" customFormat="false" ht="17.25" hidden="false" customHeight="true" outlineLevel="0" collapsed="false">
      <c r="Y417" s="349"/>
      <c r="AA417" s="349"/>
    </row>
    <row r="418" customFormat="false" ht="17.25" hidden="false" customHeight="true" outlineLevel="0" collapsed="false">
      <c r="Y418" s="349"/>
      <c r="AA418" s="349"/>
    </row>
    <row r="419" customFormat="false" ht="17.25" hidden="false" customHeight="true" outlineLevel="0" collapsed="false">
      <c r="Y419" s="349"/>
      <c r="AA419" s="349"/>
    </row>
    <row r="420" customFormat="false" ht="17.25" hidden="false" customHeight="true" outlineLevel="0" collapsed="false">
      <c r="Y420" s="349"/>
      <c r="AA420" s="349"/>
    </row>
    <row r="421" customFormat="false" ht="17.25" hidden="false" customHeight="true" outlineLevel="0" collapsed="false">
      <c r="Y421" s="349"/>
      <c r="AA421" s="349"/>
    </row>
    <row r="422" customFormat="false" ht="17.25" hidden="false" customHeight="true" outlineLevel="0" collapsed="false">
      <c r="Y422" s="349"/>
      <c r="AA422" s="349"/>
    </row>
    <row r="423" customFormat="false" ht="17.25" hidden="false" customHeight="true" outlineLevel="0" collapsed="false">
      <c r="Y423" s="349"/>
      <c r="AA423" s="349"/>
    </row>
    <row r="424" customFormat="false" ht="17.25" hidden="false" customHeight="true" outlineLevel="0" collapsed="false">
      <c r="Y424" s="349"/>
      <c r="AA424" s="349"/>
    </row>
    <row r="425" customFormat="false" ht="17.25" hidden="false" customHeight="true" outlineLevel="0" collapsed="false">
      <c r="Y425" s="349"/>
      <c r="AA425" s="349"/>
    </row>
    <row r="426" customFormat="false" ht="17.25" hidden="false" customHeight="true" outlineLevel="0" collapsed="false">
      <c r="Y426" s="349"/>
      <c r="AA426" s="349"/>
    </row>
    <row r="427" customFormat="false" ht="17.25" hidden="false" customHeight="true" outlineLevel="0" collapsed="false">
      <c r="Y427" s="349"/>
      <c r="AA427" s="349"/>
    </row>
    <row r="428" customFormat="false" ht="17.25" hidden="false" customHeight="true" outlineLevel="0" collapsed="false">
      <c r="Y428" s="349"/>
      <c r="AA428" s="349"/>
    </row>
    <row r="429" customFormat="false" ht="17.25" hidden="false" customHeight="true" outlineLevel="0" collapsed="false">
      <c r="Y429" s="349"/>
      <c r="AA429" s="349"/>
    </row>
    <row r="430" customFormat="false" ht="17.25" hidden="false" customHeight="true" outlineLevel="0" collapsed="false">
      <c r="Y430" s="349"/>
      <c r="AA430" s="349"/>
    </row>
    <row r="431" customFormat="false" ht="17.25" hidden="false" customHeight="true" outlineLevel="0" collapsed="false">
      <c r="Y431" s="349"/>
      <c r="AA431" s="349"/>
    </row>
    <row r="432" customFormat="false" ht="17.25" hidden="false" customHeight="true" outlineLevel="0" collapsed="false">
      <c r="Y432" s="349"/>
      <c r="AA432" s="349"/>
    </row>
    <row r="433" customFormat="false" ht="17.25" hidden="false" customHeight="true" outlineLevel="0" collapsed="false">
      <c r="Y433" s="349"/>
      <c r="AA433" s="349"/>
    </row>
    <row r="434" customFormat="false" ht="17.25" hidden="false" customHeight="true" outlineLevel="0" collapsed="false">
      <c r="Y434" s="349"/>
      <c r="AA434" s="349"/>
    </row>
    <row r="435" customFormat="false" ht="17.25" hidden="false" customHeight="true" outlineLevel="0" collapsed="false">
      <c r="Y435" s="349"/>
      <c r="AA435" s="349"/>
    </row>
    <row r="436" customFormat="false" ht="17.25" hidden="false" customHeight="true" outlineLevel="0" collapsed="false">
      <c r="Y436" s="349"/>
      <c r="AA436" s="349"/>
    </row>
    <row r="437" customFormat="false" ht="17.25" hidden="false" customHeight="true" outlineLevel="0" collapsed="false">
      <c r="Y437" s="349"/>
      <c r="AA437" s="349"/>
    </row>
    <row r="438" customFormat="false" ht="17.25" hidden="false" customHeight="true" outlineLevel="0" collapsed="false">
      <c r="Y438" s="349"/>
      <c r="AA438" s="349"/>
    </row>
    <row r="439" customFormat="false" ht="17.25" hidden="false" customHeight="true" outlineLevel="0" collapsed="false">
      <c r="Y439" s="349"/>
      <c r="AA439" s="349"/>
    </row>
    <row r="440" customFormat="false" ht="17.25" hidden="false" customHeight="true" outlineLevel="0" collapsed="false">
      <c r="Y440" s="349"/>
      <c r="AA440" s="349"/>
    </row>
    <row r="441" customFormat="false" ht="17.25" hidden="false" customHeight="true" outlineLevel="0" collapsed="false">
      <c r="Y441" s="349"/>
      <c r="AA441" s="349"/>
    </row>
    <row r="442" customFormat="false" ht="17.25" hidden="false" customHeight="true" outlineLevel="0" collapsed="false">
      <c r="Y442" s="349"/>
      <c r="AA442" s="349"/>
    </row>
    <row r="443" customFormat="false" ht="17.25" hidden="false" customHeight="true" outlineLevel="0" collapsed="false">
      <c r="Y443" s="349"/>
      <c r="AA443" s="349"/>
    </row>
    <row r="444" customFormat="false" ht="17.25" hidden="false" customHeight="true" outlineLevel="0" collapsed="false">
      <c r="Y444" s="349"/>
      <c r="AA444" s="349"/>
    </row>
    <row r="445" customFormat="false" ht="17.25" hidden="false" customHeight="true" outlineLevel="0" collapsed="false">
      <c r="Y445" s="349"/>
      <c r="AA445" s="349"/>
    </row>
    <row r="446" customFormat="false" ht="17.25" hidden="false" customHeight="true" outlineLevel="0" collapsed="false">
      <c r="Y446" s="349"/>
      <c r="AA446" s="349"/>
    </row>
    <row r="447" customFormat="false" ht="17.25" hidden="false" customHeight="true" outlineLevel="0" collapsed="false">
      <c r="Y447" s="349"/>
      <c r="AA447" s="349"/>
    </row>
    <row r="448" customFormat="false" ht="17.25" hidden="false" customHeight="true" outlineLevel="0" collapsed="false">
      <c r="Y448" s="349"/>
      <c r="AA448" s="349"/>
    </row>
    <row r="449" customFormat="false" ht="17.25" hidden="false" customHeight="true" outlineLevel="0" collapsed="false">
      <c r="Y449" s="349"/>
      <c r="AA449" s="349"/>
    </row>
    <row r="450" customFormat="false" ht="17.25" hidden="false" customHeight="true" outlineLevel="0" collapsed="false">
      <c r="Y450" s="349"/>
      <c r="AA450" s="349"/>
    </row>
    <row r="451" customFormat="false" ht="17.25" hidden="false" customHeight="true" outlineLevel="0" collapsed="false">
      <c r="Y451" s="349"/>
      <c r="AA451" s="349"/>
    </row>
    <row r="452" customFormat="false" ht="17.25" hidden="false" customHeight="true" outlineLevel="0" collapsed="false">
      <c r="Y452" s="349"/>
      <c r="AA452" s="349"/>
    </row>
    <row r="453" customFormat="false" ht="17.25" hidden="false" customHeight="true" outlineLevel="0" collapsed="false">
      <c r="Y453" s="349"/>
      <c r="AA453" s="349"/>
    </row>
    <row r="454" customFormat="false" ht="17.25" hidden="false" customHeight="true" outlineLevel="0" collapsed="false">
      <c r="Y454" s="349"/>
      <c r="AA454" s="349"/>
    </row>
    <row r="455" customFormat="false" ht="17.25" hidden="false" customHeight="true" outlineLevel="0" collapsed="false">
      <c r="Y455" s="349"/>
      <c r="AA455" s="349"/>
    </row>
    <row r="456" customFormat="false" ht="17.25" hidden="false" customHeight="true" outlineLevel="0" collapsed="false">
      <c r="Y456" s="349"/>
      <c r="AA456" s="349"/>
    </row>
    <row r="457" customFormat="false" ht="17.25" hidden="false" customHeight="true" outlineLevel="0" collapsed="false">
      <c r="Y457" s="349"/>
      <c r="AA457" s="349"/>
    </row>
    <row r="458" customFormat="false" ht="17.25" hidden="false" customHeight="true" outlineLevel="0" collapsed="false">
      <c r="Y458" s="349"/>
      <c r="AA458" s="349"/>
    </row>
    <row r="459" customFormat="false" ht="17.25" hidden="false" customHeight="true" outlineLevel="0" collapsed="false">
      <c r="Y459" s="349"/>
      <c r="AA459" s="349"/>
    </row>
    <row r="460" customFormat="false" ht="17.25" hidden="false" customHeight="true" outlineLevel="0" collapsed="false">
      <c r="Y460" s="349"/>
      <c r="AA460" s="349"/>
    </row>
    <row r="461" customFormat="false" ht="17.25" hidden="false" customHeight="true" outlineLevel="0" collapsed="false">
      <c r="Y461" s="349"/>
      <c r="AA461" s="349"/>
    </row>
    <row r="462" customFormat="false" ht="17.25" hidden="false" customHeight="true" outlineLevel="0" collapsed="false">
      <c r="Y462" s="349"/>
      <c r="AA462" s="349"/>
    </row>
    <row r="463" customFormat="false" ht="17.25" hidden="false" customHeight="true" outlineLevel="0" collapsed="false">
      <c r="Y463" s="349"/>
      <c r="AA463" s="349"/>
    </row>
    <row r="464" customFormat="false" ht="17.25" hidden="false" customHeight="true" outlineLevel="0" collapsed="false">
      <c r="Y464" s="349"/>
      <c r="AA464" s="349"/>
    </row>
    <row r="465" customFormat="false" ht="17.25" hidden="false" customHeight="true" outlineLevel="0" collapsed="false">
      <c r="Y465" s="349"/>
      <c r="AA465" s="349"/>
    </row>
    <row r="466" customFormat="false" ht="17.25" hidden="false" customHeight="true" outlineLevel="0" collapsed="false">
      <c r="Y466" s="349"/>
      <c r="AA466" s="349"/>
    </row>
    <row r="467" customFormat="false" ht="17.25" hidden="false" customHeight="true" outlineLevel="0" collapsed="false">
      <c r="Y467" s="349"/>
      <c r="AA467" s="349"/>
    </row>
    <row r="468" customFormat="false" ht="17.25" hidden="false" customHeight="true" outlineLevel="0" collapsed="false">
      <c r="Y468" s="349"/>
      <c r="AA468" s="349"/>
    </row>
    <row r="469" customFormat="false" ht="17.25" hidden="false" customHeight="true" outlineLevel="0" collapsed="false">
      <c r="Y469" s="349"/>
      <c r="AA469" s="349"/>
    </row>
    <row r="470" customFormat="false" ht="17.25" hidden="false" customHeight="true" outlineLevel="0" collapsed="false">
      <c r="Y470" s="349"/>
      <c r="AA470" s="349"/>
    </row>
    <row r="471" customFormat="false" ht="17.25" hidden="false" customHeight="true" outlineLevel="0" collapsed="false">
      <c r="Y471" s="349"/>
      <c r="AA471" s="349"/>
    </row>
    <row r="472" customFormat="false" ht="17.25" hidden="false" customHeight="true" outlineLevel="0" collapsed="false">
      <c r="Y472" s="349"/>
      <c r="AA472" s="349"/>
    </row>
    <row r="473" customFormat="false" ht="17.25" hidden="false" customHeight="true" outlineLevel="0" collapsed="false">
      <c r="Y473" s="349"/>
      <c r="AA473" s="349"/>
    </row>
    <row r="474" customFormat="false" ht="17.25" hidden="false" customHeight="true" outlineLevel="0" collapsed="false">
      <c r="Y474" s="349"/>
      <c r="AA474" s="349"/>
    </row>
    <row r="475" customFormat="false" ht="17.25" hidden="false" customHeight="true" outlineLevel="0" collapsed="false">
      <c r="Y475" s="349"/>
      <c r="AA475" s="349"/>
    </row>
    <row r="476" customFormat="false" ht="17.25" hidden="false" customHeight="true" outlineLevel="0" collapsed="false">
      <c r="Y476" s="349"/>
      <c r="AA476" s="349"/>
    </row>
    <row r="477" customFormat="false" ht="17.25" hidden="false" customHeight="true" outlineLevel="0" collapsed="false">
      <c r="Y477" s="349"/>
      <c r="AA477" s="349"/>
    </row>
    <row r="478" customFormat="false" ht="17.25" hidden="false" customHeight="true" outlineLevel="0" collapsed="false">
      <c r="Y478" s="349"/>
      <c r="AA478" s="349"/>
    </row>
    <row r="479" customFormat="false" ht="17.25" hidden="false" customHeight="true" outlineLevel="0" collapsed="false">
      <c r="Y479" s="349"/>
      <c r="AA479" s="349"/>
    </row>
    <row r="480" customFormat="false" ht="17.25" hidden="false" customHeight="true" outlineLevel="0" collapsed="false">
      <c r="Y480" s="349"/>
      <c r="AA480" s="349"/>
    </row>
    <row r="481" customFormat="false" ht="17.25" hidden="false" customHeight="true" outlineLevel="0" collapsed="false">
      <c r="Y481" s="349"/>
      <c r="AA481" s="349"/>
    </row>
    <row r="482" customFormat="false" ht="17.25" hidden="false" customHeight="true" outlineLevel="0" collapsed="false">
      <c r="Y482" s="349"/>
      <c r="AA482" s="349"/>
    </row>
    <row r="483" customFormat="false" ht="17.25" hidden="false" customHeight="true" outlineLevel="0" collapsed="false">
      <c r="Y483" s="349"/>
      <c r="AA483" s="349"/>
    </row>
    <row r="484" customFormat="false" ht="17.25" hidden="false" customHeight="true" outlineLevel="0" collapsed="false">
      <c r="Y484" s="349"/>
      <c r="AA484" s="349"/>
    </row>
    <row r="485" customFormat="false" ht="17.25" hidden="false" customHeight="true" outlineLevel="0" collapsed="false">
      <c r="Y485" s="349"/>
      <c r="AA485" s="349"/>
    </row>
    <row r="486" customFormat="false" ht="17.25" hidden="false" customHeight="true" outlineLevel="0" collapsed="false">
      <c r="Y486" s="349"/>
      <c r="AA486" s="349"/>
    </row>
    <row r="487" customFormat="false" ht="17.25" hidden="false" customHeight="true" outlineLevel="0" collapsed="false">
      <c r="Y487" s="349"/>
      <c r="AA487" s="349"/>
    </row>
    <row r="488" customFormat="false" ht="17.25" hidden="false" customHeight="true" outlineLevel="0" collapsed="false">
      <c r="Y488" s="349"/>
      <c r="AA488" s="349"/>
    </row>
    <row r="489" customFormat="false" ht="17.25" hidden="false" customHeight="true" outlineLevel="0" collapsed="false">
      <c r="Y489" s="349"/>
      <c r="AA489" s="349"/>
    </row>
    <row r="490" customFormat="false" ht="17.25" hidden="false" customHeight="true" outlineLevel="0" collapsed="false">
      <c r="Y490" s="349"/>
      <c r="AA490" s="349"/>
    </row>
    <row r="491" customFormat="false" ht="17.25" hidden="false" customHeight="true" outlineLevel="0" collapsed="false">
      <c r="Y491" s="349"/>
      <c r="AA491" s="349"/>
    </row>
    <row r="492" customFormat="false" ht="17.25" hidden="false" customHeight="true" outlineLevel="0" collapsed="false">
      <c r="Y492" s="349"/>
      <c r="AA492" s="349"/>
    </row>
    <row r="493" customFormat="false" ht="17.25" hidden="false" customHeight="true" outlineLevel="0" collapsed="false">
      <c r="Y493" s="349"/>
      <c r="AA493" s="349"/>
    </row>
    <row r="494" customFormat="false" ht="17.25" hidden="false" customHeight="true" outlineLevel="0" collapsed="false">
      <c r="Y494" s="349"/>
      <c r="AA494" s="349"/>
    </row>
    <row r="495" customFormat="false" ht="17.25" hidden="false" customHeight="true" outlineLevel="0" collapsed="false">
      <c r="Y495" s="349"/>
      <c r="AA495" s="349"/>
    </row>
    <row r="496" customFormat="false" ht="17.25" hidden="false" customHeight="true" outlineLevel="0" collapsed="false">
      <c r="Y496" s="349"/>
      <c r="AA496" s="349"/>
    </row>
    <row r="497" customFormat="false" ht="17.25" hidden="false" customHeight="true" outlineLevel="0" collapsed="false">
      <c r="Y497" s="349"/>
      <c r="AA497" s="349"/>
    </row>
    <row r="498" customFormat="false" ht="17.25" hidden="false" customHeight="true" outlineLevel="0" collapsed="false">
      <c r="Y498" s="349"/>
      <c r="AA498" s="349"/>
    </row>
    <row r="499" customFormat="false" ht="17.25" hidden="false" customHeight="true" outlineLevel="0" collapsed="false">
      <c r="Y499" s="349"/>
      <c r="AA499" s="349"/>
    </row>
    <row r="500" customFormat="false" ht="17.25" hidden="false" customHeight="true" outlineLevel="0" collapsed="false">
      <c r="Y500" s="349"/>
      <c r="AA500" s="349"/>
    </row>
    <row r="501" customFormat="false" ht="17.25" hidden="false" customHeight="true" outlineLevel="0" collapsed="false">
      <c r="Y501" s="349"/>
      <c r="AA501" s="349"/>
    </row>
    <row r="502" customFormat="false" ht="17.25" hidden="false" customHeight="true" outlineLevel="0" collapsed="false">
      <c r="Y502" s="349"/>
      <c r="AA502" s="349"/>
    </row>
    <row r="503" customFormat="false" ht="17.25" hidden="false" customHeight="true" outlineLevel="0" collapsed="false">
      <c r="Y503" s="349"/>
      <c r="AA503" s="349"/>
    </row>
    <row r="504" customFormat="false" ht="17.25" hidden="false" customHeight="true" outlineLevel="0" collapsed="false">
      <c r="Y504" s="349"/>
      <c r="AA504" s="349"/>
    </row>
    <row r="505" customFormat="false" ht="17.25" hidden="false" customHeight="true" outlineLevel="0" collapsed="false">
      <c r="Y505" s="349"/>
      <c r="AA505" s="349"/>
    </row>
    <row r="506" customFormat="false" ht="17.25" hidden="false" customHeight="true" outlineLevel="0" collapsed="false">
      <c r="Y506" s="349"/>
      <c r="AA506" s="349"/>
    </row>
    <row r="507" customFormat="false" ht="17.25" hidden="false" customHeight="true" outlineLevel="0" collapsed="false">
      <c r="Y507" s="349"/>
      <c r="AA507" s="349"/>
    </row>
    <row r="508" customFormat="false" ht="17.25" hidden="false" customHeight="true" outlineLevel="0" collapsed="false">
      <c r="Y508" s="349"/>
      <c r="AA508" s="349"/>
    </row>
    <row r="509" customFormat="false" ht="17.25" hidden="false" customHeight="true" outlineLevel="0" collapsed="false">
      <c r="Y509" s="349"/>
      <c r="AA509" s="349"/>
    </row>
    <row r="510" customFormat="false" ht="17.25" hidden="false" customHeight="true" outlineLevel="0" collapsed="false">
      <c r="Y510" s="349"/>
      <c r="AA510" s="349"/>
    </row>
    <row r="511" customFormat="false" ht="17.25" hidden="false" customHeight="true" outlineLevel="0" collapsed="false">
      <c r="Y511" s="349"/>
      <c r="AA511" s="349"/>
    </row>
    <row r="512" customFormat="false" ht="17.25" hidden="false" customHeight="true" outlineLevel="0" collapsed="false">
      <c r="Y512" s="349"/>
      <c r="AA512" s="349"/>
    </row>
    <row r="513" customFormat="false" ht="17.25" hidden="false" customHeight="true" outlineLevel="0" collapsed="false">
      <c r="Y513" s="349"/>
      <c r="AA513" s="349"/>
    </row>
    <row r="514" customFormat="false" ht="17.25" hidden="false" customHeight="true" outlineLevel="0" collapsed="false">
      <c r="Y514" s="349"/>
      <c r="AA514" s="349"/>
    </row>
    <row r="515" customFormat="false" ht="17.25" hidden="false" customHeight="true" outlineLevel="0" collapsed="false">
      <c r="Y515" s="349"/>
      <c r="AA515" s="349"/>
    </row>
    <row r="516" customFormat="false" ht="17.25" hidden="false" customHeight="true" outlineLevel="0" collapsed="false">
      <c r="Y516" s="349"/>
      <c r="AA516" s="349"/>
    </row>
    <row r="517" customFormat="false" ht="17.25" hidden="false" customHeight="true" outlineLevel="0" collapsed="false">
      <c r="Y517" s="349"/>
      <c r="AA517" s="349"/>
    </row>
    <row r="518" customFormat="false" ht="17.25" hidden="false" customHeight="true" outlineLevel="0" collapsed="false">
      <c r="Y518" s="349"/>
      <c r="AA518" s="349"/>
    </row>
    <row r="519" customFormat="false" ht="17.25" hidden="false" customHeight="true" outlineLevel="0" collapsed="false">
      <c r="Y519" s="349"/>
      <c r="AA519" s="349"/>
    </row>
    <row r="520" customFormat="false" ht="17.25" hidden="false" customHeight="true" outlineLevel="0" collapsed="false">
      <c r="Y520" s="349"/>
      <c r="AA520" s="349"/>
    </row>
    <row r="521" customFormat="false" ht="17.25" hidden="false" customHeight="true" outlineLevel="0" collapsed="false">
      <c r="Y521" s="349"/>
      <c r="AA521" s="349"/>
    </row>
    <row r="522" customFormat="false" ht="17.25" hidden="false" customHeight="true" outlineLevel="0" collapsed="false">
      <c r="Y522" s="349"/>
      <c r="AA522" s="349"/>
    </row>
    <row r="523" customFormat="false" ht="17.25" hidden="false" customHeight="true" outlineLevel="0" collapsed="false">
      <c r="Y523" s="349"/>
    </row>
    <row r="524" customFormat="false" ht="17.25" hidden="false" customHeight="true" outlineLevel="0" collapsed="false">
      <c r="Y524" s="349"/>
    </row>
    <row r="525" customFormat="false" ht="17.25" hidden="false" customHeight="true" outlineLevel="0" collapsed="false">
      <c r="Y525" s="349"/>
    </row>
    <row r="526" customFormat="false" ht="17.25" hidden="false" customHeight="true" outlineLevel="0" collapsed="false">
      <c r="Y526" s="349"/>
    </row>
    <row r="527" customFormat="false" ht="17.25" hidden="false" customHeight="true" outlineLevel="0" collapsed="false">
      <c r="Y527" s="349"/>
    </row>
    <row r="528" customFormat="false" ht="17.25" hidden="false" customHeight="true" outlineLevel="0" collapsed="false">
      <c r="Y528" s="349"/>
    </row>
    <row r="529" customFormat="false" ht="17.25" hidden="false" customHeight="true" outlineLevel="0" collapsed="false">
      <c r="Y529" s="349"/>
    </row>
    <row r="530" customFormat="false" ht="17.25" hidden="false" customHeight="true" outlineLevel="0" collapsed="false">
      <c r="Y530" s="349"/>
    </row>
    <row r="531" customFormat="false" ht="17.25" hidden="false" customHeight="true" outlineLevel="0" collapsed="false">
      <c r="Y531" s="349"/>
    </row>
    <row r="532" customFormat="false" ht="17.25" hidden="false" customHeight="true" outlineLevel="0" collapsed="false">
      <c r="Y532" s="349"/>
    </row>
    <row r="533" customFormat="false" ht="17.25" hidden="false" customHeight="true" outlineLevel="0" collapsed="false">
      <c r="Y533" s="349"/>
    </row>
    <row r="534" customFormat="false" ht="17.25" hidden="false" customHeight="true" outlineLevel="0" collapsed="false">
      <c r="Y534" s="349"/>
    </row>
    <row r="535" customFormat="false" ht="17.25" hidden="false" customHeight="true" outlineLevel="0" collapsed="false">
      <c r="Y535" s="349"/>
    </row>
    <row r="536" customFormat="false" ht="17.25" hidden="false" customHeight="true" outlineLevel="0" collapsed="false">
      <c r="Y536" s="349"/>
    </row>
    <row r="537" customFormat="false" ht="17.25" hidden="false" customHeight="true" outlineLevel="0" collapsed="false">
      <c r="Y537" s="349"/>
    </row>
    <row r="538" customFormat="false" ht="17.25" hidden="false" customHeight="true" outlineLevel="0" collapsed="false">
      <c r="Y538" s="349"/>
    </row>
    <row r="539" customFormat="false" ht="17.25" hidden="false" customHeight="true" outlineLevel="0" collapsed="false">
      <c r="Y539" s="349"/>
    </row>
    <row r="540" customFormat="false" ht="17.25" hidden="false" customHeight="true" outlineLevel="0" collapsed="false">
      <c r="Y540" s="349"/>
    </row>
    <row r="541" customFormat="false" ht="17.25" hidden="false" customHeight="true" outlineLevel="0" collapsed="false">
      <c r="Y541" s="349"/>
    </row>
    <row r="542" customFormat="false" ht="17.25" hidden="false" customHeight="true" outlineLevel="0" collapsed="false">
      <c r="Y542" s="349"/>
    </row>
    <row r="543" customFormat="false" ht="17.25" hidden="false" customHeight="true" outlineLevel="0" collapsed="false">
      <c r="Y543" s="349"/>
    </row>
    <row r="544" customFormat="false" ht="17.25" hidden="false" customHeight="true" outlineLevel="0" collapsed="false">
      <c r="Y544" s="349"/>
    </row>
    <row r="545" customFormat="false" ht="17.25" hidden="false" customHeight="true" outlineLevel="0" collapsed="false">
      <c r="Y545" s="349"/>
    </row>
    <row r="546" customFormat="false" ht="17.25" hidden="false" customHeight="true" outlineLevel="0" collapsed="false">
      <c r="Y546" s="349"/>
    </row>
    <row r="547" customFormat="false" ht="17.25" hidden="false" customHeight="true" outlineLevel="0" collapsed="false">
      <c r="Y547" s="349"/>
    </row>
    <row r="548" customFormat="false" ht="17.25" hidden="false" customHeight="true" outlineLevel="0" collapsed="false">
      <c r="Y548" s="349"/>
    </row>
    <row r="549" customFormat="false" ht="17.25" hidden="false" customHeight="true" outlineLevel="0" collapsed="false">
      <c r="Y549" s="349"/>
    </row>
    <row r="550" customFormat="false" ht="17.25" hidden="false" customHeight="true" outlineLevel="0" collapsed="false">
      <c r="Y550" s="349"/>
    </row>
    <row r="551" customFormat="false" ht="17.25" hidden="false" customHeight="true" outlineLevel="0" collapsed="false">
      <c r="Y551" s="349"/>
    </row>
    <row r="552" customFormat="false" ht="17.25" hidden="false" customHeight="true" outlineLevel="0" collapsed="false">
      <c r="Y552" s="349"/>
    </row>
    <row r="553" customFormat="false" ht="17.25" hidden="false" customHeight="true" outlineLevel="0" collapsed="false">
      <c r="Y553" s="349"/>
    </row>
    <row r="554" customFormat="false" ht="17.25" hidden="false" customHeight="true" outlineLevel="0" collapsed="false">
      <c r="Y554" s="349"/>
    </row>
    <row r="555" customFormat="false" ht="17.25" hidden="false" customHeight="true" outlineLevel="0" collapsed="false">
      <c r="Y555" s="349"/>
    </row>
    <row r="556" customFormat="false" ht="17.25" hidden="false" customHeight="true" outlineLevel="0" collapsed="false">
      <c r="Y556" s="349"/>
    </row>
    <row r="557" customFormat="false" ht="17.25" hidden="false" customHeight="true" outlineLevel="0" collapsed="false">
      <c r="Y557" s="349"/>
    </row>
    <row r="558" customFormat="false" ht="17.25" hidden="false" customHeight="true" outlineLevel="0" collapsed="false">
      <c r="Y558" s="349"/>
    </row>
    <row r="559" customFormat="false" ht="17.25" hidden="false" customHeight="true" outlineLevel="0" collapsed="false">
      <c r="Y559" s="349"/>
    </row>
    <row r="560" customFormat="false" ht="17.25" hidden="false" customHeight="true" outlineLevel="0" collapsed="false">
      <c r="Y560" s="349"/>
    </row>
    <row r="561" customFormat="false" ht="17.25" hidden="false" customHeight="true" outlineLevel="0" collapsed="false">
      <c r="Y561" s="349"/>
    </row>
    <row r="562" customFormat="false" ht="17.25" hidden="false" customHeight="true" outlineLevel="0" collapsed="false">
      <c r="Y562" s="349"/>
    </row>
    <row r="563" customFormat="false" ht="17.25" hidden="false" customHeight="true" outlineLevel="0" collapsed="false">
      <c r="Y563" s="349"/>
    </row>
    <row r="564" customFormat="false" ht="17.25" hidden="false" customHeight="true" outlineLevel="0" collapsed="false">
      <c r="Y564" s="349"/>
    </row>
    <row r="565" customFormat="false" ht="17.25" hidden="false" customHeight="true" outlineLevel="0" collapsed="false">
      <c r="Y565" s="349"/>
    </row>
    <row r="566" customFormat="false" ht="17.25" hidden="false" customHeight="true" outlineLevel="0" collapsed="false">
      <c r="Y566" s="349"/>
    </row>
    <row r="567" customFormat="false" ht="17.25" hidden="false" customHeight="true" outlineLevel="0" collapsed="false">
      <c r="Y567" s="349"/>
    </row>
    <row r="568" customFormat="false" ht="17.25" hidden="false" customHeight="true" outlineLevel="0" collapsed="false">
      <c r="Y568" s="349"/>
    </row>
    <row r="569" customFormat="false" ht="17.25" hidden="false" customHeight="true" outlineLevel="0" collapsed="false">
      <c r="Y569" s="349"/>
    </row>
    <row r="570" customFormat="false" ht="17.25" hidden="false" customHeight="true" outlineLevel="0" collapsed="false">
      <c r="Y570" s="349"/>
    </row>
    <row r="571" customFormat="false" ht="17.25" hidden="false" customHeight="true" outlineLevel="0" collapsed="false">
      <c r="Y571" s="349"/>
    </row>
    <row r="572" customFormat="false" ht="17.25" hidden="false" customHeight="true" outlineLevel="0" collapsed="false">
      <c r="Y572" s="349"/>
    </row>
    <row r="573" customFormat="false" ht="17.25" hidden="false" customHeight="true" outlineLevel="0" collapsed="false">
      <c r="Y573" s="349"/>
    </row>
    <row r="574" customFormat="false" ht="17.25" hidden="false" customHeight="true" outlineLevel="0" collapsed="false">
      <c r="Y574" s="349"/>
    </row>
    <row r="575" customFormat="false" ht="17.25" hidden="false" customHeight="true" outlineLevel="0" collapsed="false">
      <c r="Y575" s="349"/>
    </row>
    <row r="576" customFormat="false" ht="17.25" hidden="false" customHeight="true" outlineLevel="0" collapsed="false">
      <c r="Y576" s="349"/>
    </row>
    <row r="577" customFormat="false" ht="17.25" hidden="false" customHeight="true" outlineLevel="0" collapsed="false">
      <c r="Y577" s="349"/>
    </row>
    <row r="578" customFormat="false" ht="17.25" hidden="false" customHeight="true" outlineLevel="0" collapsed="false">
      <c r="Y578" s="349"/>
    </row>
    <row r="579" customFormat="false" ht="17.25" hidden="false" customHeight="true" outlineLevel="0" collapsed="false">
      <c r="Y579" s="349"/>
    </row>
    <row r="580" customFormat="false" ht="17.25" hidden="false" customHeight="true" outlineLevel="0" collapsed="false">
      <c r="Y580" s="349"/>
    </row>
    <row r="581" customFormat="false" ht="17.25" hidden="false" customHeight="true" outlineLevel="0" collapsed="false">
      <c r="Y581" s="349"/>
    </row>
    <row r="582" customFormat="false" ht="17.25" hidden="false" customHeight="true" outlineLevel="0" collapsed="false">
      <c r="Y582" s="349"/>
    </row>
    <row r="583" customFormat="false" ht="17.25" hidden="false" customHeight="true" outlineLevel="0" collapsed="false">
      <c r="Y583" s="349"/>
    </row>
    <row r="584" customFormat="false" ht="17.25" hidden="false" customHeight="true" outlineLevel="0" collapsed="false">
      <c r="Y584" s="349"/>
    </row>
    <row r="585" customFormat="false" ht="17.25" hidden="false" customHeight="true" outlineLevel="0" collapsed="false">
      <c r="Y585" s="349"/>
    </row>
    <row r="586" customFormat="false" ht="17.25" hidden="false" customHeight="true" outlineLevel="0" collapsed="false">
      <c r="Y586" s="349"/>
    </row>
    <row r="587" customFormat="false" ht="17.25" hidden="false" customHeight="true" outlineLevel="0" collapsed="false">
      <c r="Y587" s="349"/>
    </row>
    <row r="588" customFormat="false" ht="17.25" hidden="false" customHeight="true" outlineLevel="0" collapsed="false">
      <c r="Y588" s="349"/>
    </row>
    <row r="589" customFormat="false" ht="17.25" hidden="false" customHeight="true" outlineLevel="0" collapsed="false">
      <c r="Y589" s="349"/>
    </row>
    <row r="590" customFormat="false" ht="17.25" hidden="false" customHeight="true" outlineLevel="0" collapsed="false">
      <c r="Y590" s="349"/>
    </row>
    <row r="591" customFormat="false" ht="17.25" hidden="false" customHeight="true" outlineLevel="0" collapsed="false">
      <c r="Y591" s="349"/>
    </row>
    <row r="592" customFormat="false" ht="17.25" hidden="false" customHeight="true" outlineLevel="0" collapsed="false">
      <c r="Y592" s="349"/>
    </row>
    <row r="593" customFormat="false" ht="17.25" hidden="false" customHeight="true" outlineLevel="0" collapsed="false">
      <c r="Y593" s="349"/>
    </row>
    <row r="594" customFormat="false" ht="17.25" hidden="false" customHeight="true" outlineLevel="0" collapsed="false">
      <c r="Y594" s="349"/>
    </row>
    <row r="595" customFormat="false" ht="17.25" hidden="false" customHeight="true" outlineLevel="0" collapsed="false">
      <c r="Y595" s="349"/>
    </row>
    <row r="596" customFormat="false" ht="17.25" hidden="false" customHeight="true" outlineLevel="0" collapsed="false">
      <c r="Y596" s="349"/>
    </row>
    <row r="597" customFormat="false" ht="17.25" hidden="false" customHeight="true" outlineLevel="0" collapsed="false">
      <c r="Y597" s="349"/>
    </row>
    <row r="598" customFormat="false" ht="17.25" hidden="false" customHeight="true" outlineLevel="0" collapsed="false">
      <c r="Y598" s="349"/>
    </row>
    <row r="599" customFormat="false" ht="17.25" hidden="false" customHeight="true" outlineLevel="0" collapsed="false">
      <c r="Y599" s="349"/>
    </row>
    <row r="600" customFormat="false" ht="17.25" hidden="false" customHeight="true" outlineLevel="0" collapsed="false">
      <c r="Y600" s="349"/>
    </row>
    <row r="601" customFormat="false" ht="17.25" hidden="false" customHeight="true" outlineLevel="0" collapsed="false">
      <c r="Y601" s="349"/>
    </row>
    <row r="602" customFormat="false" ht="17.25" hidden="false" customHeight="true" outlineLevel="0" collapsed="false">
      <c r="Y602" s="349"/>
    </row>
    <row r="603" customFormat="false" ht="17.25" hidden="false" customHeight="true" outlineLevel="0" collapsed="false">
      <c r="Y603" s="349"/>
    </row>
    <row r="604" customFormat="false" ht="17.25" hidden="false" customHeight="true" outlineLevel="0" collapsed="false">
      <c r="Y604" s="349"/>
    </row>
    <row r="605" customFormat="false" ht="17.25" hidden="false" customHeight="true" outlineLevel="0" collapsed="false">
      <c r="Y605" s="349"/>
    </row>
    <row r="606" customFormat="false" ht="17.25" hidden="false" customHeight="true" outlineLevel="0" collapsed="false">
      <c r="Y606" s="349"/>
    </row>
    <row r="607" customFormat="false" ht="17.25" hidden="false" customHeight="true" outlineLevel="0" collapsed="false">
      <c r="Y607" s="349"/>
    </row>
    <row r="608" customFormat="false" ht="17.25" hidden="false" customHeight="true" outlineLevel="0" collapsed="false">
      <c r="Y608" s="349"/>
    </row>
    <row r="609" customFormat="false" ht="17.25" hidden="false" customHeight="true" outlineLevel="0" collapsed="false">
      <c r="Y609" s="349"/>
    </row>
    <row r="610" customFormat="false" ht="17.25" hidden="false" customHeight="true" outlineLevel="0" collapsed="false">
      <c r="Y610" s="349"/>
    </row>
    <row r="611" customFormat="false" ht="17.25" hidden="false" customHeight="true" outlineLevel="0" collapsed="false">
      <c r="Y611" s="349"/>
    </row>
    <row r="612" customFormat="false" ht="17.25" hidden="false" customHeight="true" outlineLevel="0" collapsed="false">
      <c r="Y612" s="349"/>
    </row>
    <row r="613" customFormat="false" ht="17.25" hidden="false" customHeight="true" outlineLevel="0" collapsed="false">
      <c r="Y613" s="349"/>
    </row>
    <row r="614" customFormat="false" ht="17.25" hidden="false" customHeight="true" outlineLevel="0" collapsed="false">
      <c r="Y614" s="349"/>
    </row>
    <row r="615" customFormat="false" ht="17.25" hidden="false" customHeight="true" outlineLevel="0" collapsed="false">
      <c r="Y615" s="349"/>
    </row>
    <row r="616" customFormat="false" ht="17.25" hidden="false" customHeight="true" outlineLevel="0" collapsed="false">
      <c r="Y616" s="349"/>
    </row>
    <row r="617" customFormat="false" ht="17.25" hidden="false" customHeight="true" outlineLevel="0" collapsed="false">
      <c r="Y617" s="349"/>
    </row>
    <row r="618" customFormat="false" ht="17.25" hidden="false" customHeight="true" outlineLevel="0" collapsed="false">
      <c r="Y618" s="349"/>
    </row>
    <row r="619" customFormat="false" ht="17.25" hidden="false" customHeight="true" outlineLevel="0" collapsed="false">
      <c r="Y619" s="349"/>
    </row>
    <row r="620" customFormat="false" ht="17.25" hidden="false" customHeight="true" outlineLevel="0" collapsed="false">
      <c r="Y620" s="349"/>
    </row>
    <row r="621" customFormat="false" ht="17.25" hidden="false" customHeight="true" outlineLevel="0" collapsed="false">
      <c r="Y621" s="349"/>
    </row>
    <row r="622" customFormat="false" ht="17.25" hidden="false" customHeight="true" outlineLevel="0" collapsed="false">
      <c r="Y622" s="349"/>
    </row>
    <row r="623" customFormat="false" ht="17.25" hidden="false" customHeight="true" outlineLevel="0" collapsed="false">
      <c r="Y623" s="349"/>
    </row>
    <row r="624" customFormat="false" ht="17.25" hidden="false" customHeight="true" outlineLevel="0" collapsed="false">
      <c r="Y624" s="349"/>
    </row>
    <row r="625" customFormat="false" ht="17.25" hidden="false" customHeight="true" outlineLevel="0" collapsed="false">
      <c r="Y625" s="349"/>
    </row>
    <row r="626" customFormat="false" ht="17.25" hidden="false" customHeight="true" outlineLevel="0" collapsed="false">
      <c r="Y626" s="349"/>
    </row>
    <row r="627" customFormat="false" ht="17.25" hidden="false" customHeight="true" outlineLevel="0" collapsed="false">
      <c r="Y627" s="349"/>
    </row>
    <row r="628" customFormat="false" ht="17.25" hidden="false" customHeight="true" outlineLevel="0" collapsed="false">
      <c r="Y628" s="349"/>
    </row>
    <row r="629" customFormat="false" ht="17.25" hidden="false" customHeight="true" outlineLevel="0" collapsed="false">
      <c r="Y629" s="349"/>
    </row>
    <row r="630" customFormat="false" ht="17.25" hidden="false" customHeight="true" outlineLevel="0" collapsed="false">
      <c r="Y630" s="349"/>
    </row>
    <row r="631" customFormat="false" ht="17.25" hidden="false" customHeight="true" outlineLevel="0" collapsed="false">
      <c r="Y631" s="349"/>
    </row>
    <row r="632" customFormat="false" ht="17.25" hidden="false" customHeight="true" outlineLevel="0" collapsed="false">
      <c r="Y632" s="349"/>
    </row>
    <row r="633" customFormat="false" ht="17.25" hidden="false" customHeight="true" outlineLevel="0" collapsed="false">
      <c r="Y633" s="349"/>
    </row>
    <row r="634" customFormat="false" ht="17.25" hidden="false" customHeight="true" outlineLevel="0" collapsed="false">
      <c r="Y634" s="349"/>
    </row>
    <row r="635" customFormat="false" ht="17.25" hidden="false" customHeight="true" outlineLevel="0" collapsed="false">
      <c r="Y635" s="349"/>
    </row>
    <row r="636" customFormat="false" ht="17.25" hidden="false" customHeight="true" outlineLevel="0" collapsed="false">
      <c r="Y636" s="349"/>
    </row>
    <row r="637" customFormat="false" ht="17.25" hidden="false" customHeight="true" outlineLevel="0" collapsed="false">
      <c r="Y637" s="349"/>
    </row>
    <row r="638" customFormat="false" ht="17.25" hidden="false" customHeight="true" outlineLevel="0" collapsed="false">
      <c r="Y638" s="349"/>
    </row>
    <row r="639" customFormat="false" ht="17.25" hidden="false" customHeight="true" outlineLevel="0" collapsed="false">
      <c r="Y639" s="349"/>
    </row>
    <row r="640" customFormat="false" ht="17.25" hidden="false" customHeight="true" outlineLevel="0" collapsed="false">
      <c r="Y640" s="349"/>
    </row>
    <row r="641" customFormat="false" ht="17.25" hidden="false" customHeight="true" outlineLevel="0" collapsed="false">
      <c r="Y641" s="349"/>
    </row>
    <row r="642" customFormat="false" ht="17.25" hidden="false" customHeight="true" outlineLevel="0" collapsed="false">
      <c r="Y642" s="349"/>
    </row>
    <row r="643" customFormat="false" ht="17.25" hidden="false" customHeight="true" outlineLevel="0" collapsed="false">
      <c r="Y643" s="349"/>
    </row>
    <row r="644" customFormat="false" ht="17.25" hidden="false" customHeight="true" outlineLevel="0" collapsed="false">
      <c r="Y644" s="349"/>
    </row>
    <row r="645" customFormat="false" ht="17.25" hidden="false" customHeight="true" outlineLevel="0" collapsed="false">
      <c r="Y645" s="349"/>
    </row>
    <row r="646" customFormat="false" ht="17.25" hidden="false" customHeight="true" outlineLevel="0" collapsed="false">
      <c r="Y646" s="349"/>
    </row>
    <row r="647" customFormat="false" ht="17.25" hidden="false" customHeight="true" outlineLevel="0" collapsed="false">
      <c r="Y647" s="349"/>
    </row>
    <row r="648" customFormat="false" ht="17.25" hidden="false" customHeight="true" outlineLevel="0" collapsed="false">
      <c r="Y648" s="349"/>
    </row>
    <row r="649" customFormat="false" ht="17.25" hidden="false" customHeight="true" outlineLevel="0" collapsed="false">
      <c r="Y649" s="349"/>
    </row>
    <row r="650" customFormat="false" ht="17.25" hidden="false" customHeight="true" outlineLevel="0" collapsed="false">
      <c r="Y650" s="349"/>
    </row>
    <row r="651" customFormat="false" ht="17.25" hidden="false" customHeight="true" outlineLevel="0" collapsed="false">
      <c r="Y651" s="349"/>
    </row>
    <row r="652" customFormat="false" ht="17.25" hidden="false" customHeight="true" outlineLevel="0" collapsed="false">
      <c r="Y652" s="349"/>
    </row>
    <row r="653" customFormat="false" ht="17.25" hidden="false" customHeight="true" outlineLevel="0" collapsed="false">
      <c r="Y653" s="349"/>
    </row>
    <row r="654" customFormat="false" ht="17.25" hidden="false" customHeight="true" outlineLevel="0" collapsed="false">
      <c r="Y654" s="349"/>
    </row>
    <row r="655" customFormat="false" ht="17.25" hidden="false" customHeight="true" outlineLevel="0" collapsed="false">
      <c r="Y655" s="349"/>
    </row>
    <row r="656" customFormat="false" ht="17.25" hidden="false" customHeight="true" outlineLevel="0" collapsed="false">
      <c r="Y656" s="349"/>
    </row>
    <row r="657" customFormat="false" ht="17.25" hidden="false" customHeight="true" outlineLevel="0" collapsed="false">
      <c r="Y657" s="349"/>
    </row>
    <row r="658" customFormat="false" ht="17.25" hidden="false" customHeight="true" outlineLevel="0" collapsed="false">
      <c r="Y658" s="349"/>
    </row>
    <row r="659" customFormat="false" ht="17.25" hidden="false" customHeight="true" outlineLevel="0" collapsed="false">
      <c r="Y659" s="349"/>
    </row>
    <row r="660" customFormat="false" ht="17.25" hidden="false" customHeight="true" outlineLevel="0" collapsed="false">
      <c r="Y660" s="349"/>
    </row>
    <row r="661" customFormat="false" ht="17.25" hidden="false" customHeight="true" outlineLevel="0" collapsed="false">
      <c r="Y661" s="349"/>
    </row>
    <row r="662" customFormat="false" ht="17.25" hidden="false" customHeight="true" outlineLevel="0" collapsed="false">
      <c r="Y662" s="349"/>
    </row>
    <row r="663" customFormat="false" ht="17.25" hidden="false" customHeight="true" outlineLevel="0" collapsed="false">
      <c r="Y663" s="349"/>
    </row>
    <row r="664" customFormat="false" ht="17.25" hidden="false" customHeight="true" outlineLevel="0" collapsed="false">
      <c r="Y664" s="349"/>
    </row>
    <row r="665" customFormat="false" ht="17.25" hidden="false" customHeight="true" outlineLevel="0" collapsed="false">
      <c r="Y665" s="349"/>
    </row>
    <row r="666" customFormat="false" ht="17.25" hidden="false" customHeight="true" outlineLevel="0" collapsed="false">
      <c r="Y666" s="349"/>
    </row>
    <row r="667" customFormat="false" ht="17.25" hidden="false" customHeight="true" outlineLevel="0" collapsed="false">
      <c r="Y667" s="349"/>
    </row>
    <row r="668" customFormat="false" ht="17.25" hidden="false" customHeight="true" outlineLevel="0" collapsed="false">
      <c r="Y668" s="349"/>
    </row>
    <row r="669" customFormat="false" ht="17.25" hidden="false" customHeight="true" outlineLevel="0" collapsed="false">
      <c r="Y669" s="349"/>
    </row>
    <row r="670" customFormat="false" ht="17.25" hidden="false" customHeight="true" outlineLevel="0" collapsed="false">
      <c r="Y670" s="349"/>
    </row>
    <row r="671" customFormat="false" ht="17.25" hidden="false" customHeight="true" outlineLevel="0" collapsed="false">
      <c r="Y671" s="349"/>
    </row>
    <row r="672" customFormat="false" ht="17.25" hidden="false" customHeight="true" outlineLevel="0" collapsed="false">
      <c r="Y672" s="349"/>
    </row>
    <row r="673" customFormat="false" ht="17.25" hidden="false" customHeight="true" outlineLevel="0" collapsed="false">
      <c r="Y673" s="349"/>
    </row>
    <row r="674" customFormat="false" ht="17.25" hidden="false" customHeight="true" outlineLevel="0" collapsed="false">
      <c r="Y674" s="349"/>
    </row>
    <row r="675" customFormat="false" ht="17.25" hidden="false" customHeight="true" outlineLevel="0" collapsed="false">
      <c r="Y675" s="349"/>
    </row>
    <row r="676" customFormat="false" ht="17.25" hidden="false" customHeight="true" outlineLevel="0" collapsed="false">
      <c r="Y676" s="349"/>
    </row>
    <row r="677" customFormat="false" ht="17.25" hidden="false" customHeight="true" outlineLevel="0" collapsed="false">
      <c r="Y677" s="349"/>
    </row>
    <row r="678" customFormat="false" ht="17.25" hidden="false" customHeight="true" outlineLevel="0" collapsed="false">
      <c r="Y678" s="349"/>
    </row>
    <row r="679" customFormat="false" ht="17.25" hidden="false" customHeight="true" outlineLevel="0" collapsed="false">
      <c r="Y679" s="349"/>
    </row>
    <row r="680" customFormat="false" ht="17.25" hidden="false" customHeight="true" outlineLevel="0" collapsed="false">
      <c r="Y680" s="349"/>
    </row>
    <row r="681" customFormat="false" ht="17.25" hidden="false" customHeight="true" outlineLevel="0" collapsed="false">
      <c r="Y681" s="349"/>
    </row>
    <row r="682" customFormat="false" ht="17.25" hidden="false" customHeight="true" outlineLevel="0" collapsed="false">
      <c r="Y682" s="349"/>
    </row>
    <row r="683" customFormat="false" ht="17.25" hidden="false" customHeight="true" outlineLevel="0" collapsed="false">
      <c r="Y683" s="349"/>
    </row>
    <row r="684" customFormat="false" ht="17.25" hidden="false" customHeight="true" outlineLevel="0" collapsed="false">
      <c r="Y684" s="349"/>
    </row>
    <row r="685" customFormat="false" ht="17.25" hidden="false" customHeight="true" outlineLevel="0" collapsed="false">
      <c r="Y685" s="349"/>
    </row>
    <row r="686" customFormat="false" ht="17.25" hidden="false" customHeight="true" outlineLevel="0" collapsed="false">
      <c r="Y686" s="349"/>
    </row>
    <row r="687" customFormat="false" ht="17.25" hidden="false" customHeight="true" outlineLevel="0" collapsed="false">
      <c r="Y687" s="349"/>
    </row>
    <row r="688" customFormat="false" ht="17.25" hidden="false" customHeight="true" outlineLevel="0" collapsed="false">
      <c r="Y688" s="349"/>
    </row>
    <row r="689" customFormat="false" ht="17.25" hidden="false" customHeight="true" outlineLevel="0" collapsed="false">
      <c r="Y689" s="349"/>
    </row>
    <row r="690" customFormat="false" ht="17.25" hidden="false" customHeight="true" outlineLevel="0" collapsed="false">
      <c r="Y690" s="349"/>
    </row>
    <row r="691" customFormat="false" ht="17.25" hidden="false" customHeight="true" outlineLevel="0" collapsed="false">
      <c r="Y691" s="349"/>
    </row>
    <row r="692" customFormat="false" ht="17.25" hidden="false" customHeight="true" outlineLevel="0" collapsed="false">
      <c r="Y692" s="349"/>
    </row>
    <row r="693" customFormat="false" ht="17.25" hidden="false" customHeight="true" outlineLevel="0" collapsed="false">
      <c r="Y693" s="349"/>
    </row>
    <row r="694" customFormat="false" ht="17.25" hidden="false" customHeight="true" outlineLevel="0" collapsed="false">
      <c r="Y694" s="349"/>
    </row>
    <row r="695" customFormat="false" ht="17.25" hidden="false" customHeight="true" outlineLevel="0" collapsed="false">
      <c r="Y695" s="349"/>
    </row>
    <row r="696" customFormat="false" ht="17.25" hidden="false" customHeight="true" outlineLevel="0" collapsed="false">
      <c r="Y696" s="349"/>
    </row>
    <row r="697" customFormat="false" ht="17.25" hidden="false" customHeight="true" outlineLevel="0" collapsed="false">
      <c r="Y697" s="349"/>
    </row>
    <row r="698" customFormat="false" ht="17.25" hidden="false" customHeight="true" outlineLevel="0" collapsed="false">
      <c r="Y698" s="349"/>
    </row>
    <row r="699" customFormat="false" ht="17.25" hidden="false" customHeight="true" outlineLevel="0" collapsed="false">
      <c r="Y699" s="349"/>
    </row>
    <row r="700" customFormat="false" ht="17.25" hidden="false" customHeight="true" outlineLevel="0" collapsed="false">
      <c r="Y700" s="349"/>
    </row>
    <row r="701" customFormat="false" ht="17.25" hidden="false" customHeight="true" outlineLevel="0" collapsed="false">
      <c r="Y701" s="349"/>
    </row>
    <row r="702" customFormat="false" ht="17.25" hidden="false" customHeight="true" outlineLevel="0" collapsed="false">
      <c r="Y702" s="349"/>
    </row>
    <row r="703" customFormat="false" ht="17.25" hidden="false" customHeight="true" outlineLevel="0" collapsed="false">
      <c r="Y703" s="349"/>
    </row>
    <row r="704" customFormat="false" ht="17.25" hidden="false" customHeight="true" outlineLevel="0" collapsed="false">
      <c r="Y704" s="349"/>
    </row>
    <row r="705" customFormat="false" ht="17.25" hidden="false" customHeight="true" outlineLevel="0" collapsed="false">
      <c r="Y705" s="349"/>
    </row>
    <row r="706" customFormat="false" ht="17.25" hidden="false" customHeight="true" outlineLevel="0" collapsed="false">
      <c r="Y706" s="349"/>
    </row>
    <row r="707" customFormat="false" ht="17.25" hidden="false" customHeight="true" outlineLevel="0" collapsed="false">
      <c r="Y707" s="349"/>
    </row>
    <row r="708" customFormat="false" ht="17.25" hidden="false" customHeight="true" outlineLevel="0" collapsed="false">
      <c r="Y708" s="349"/>
    </row>
    <row r="709" customFormat="false" ht="17.25" hidden="false" customHeight="true" outlineLevel="0" collapsed="false">
      <c r="Y709" s="349"/>
    </row>
    <row r="710" customFormat="false" ht="17.25" hidden="false" customHeight="true" outlineLevel="0" collapsed="false">
      <c r="Y710" s="349"/>
    </row>
    <row r="711" customFormat="false" ht="17.25" hidden="false" customHeight="true" outlineLevel="0" collapsed="false">
      <c r="Y711" s="349"/>
    </row>
    <row r="712" customFormat="false" ht="17.25" hidden="false" customHeight="true" outlineLevel="0" collapsed="false">
      <c r="Y712" s="349"/>
    </row>
    <row r="713" customFormat="false" ht="17.25" hidden="false" customHeight="true" outlineLevel="0" collapsed="false">
      <c r="Y713" s="349"/>
    </row>
    <row r="714" customFormat="false" ht="17.25" hidden="false" customHeight="true" outlineLevel="0" collapsed="false">
      <c r="Y714" s="349"/>
    </row>
    <row r="715" customFormat="false" ht="17.25" hidden="false" customHeight="true" outlineLevel="0" collapsed="false">
      <c r="Y715" s="349"/>
    </row>
    <row r="716" customFormat="false" ht="17.25" hidden="false" customHeight="true" outlineLevel="0" collapsed="false">
      <c r="Y716" s="349"/>
    </row>
    <row r="717" customFormat="false" ht="17.25" hidden="false" customHeight="true" outlineLevel="0" collapsed="false">
      <c r="Y717" s="349"/>
    </row>
    <row r="718" customFormat="false" ht="17.25" hidden="false" customHeight="true" outlineLevel="0" collapsed="false">
      <c r="Y718" s="349"/>
    </row>
    <row r="719" customFormat="false" ht="17.25" hidden="false" customHeight="true" outlineLevel="0" collapsed="false">
      <c r="Y719" s="349"/>
    </row>
    <row r="720" customFormat="false" ht="17.25" hidden="false" customHeight="true" outlineLevel="0" collapsed="false">
      <c r="Y720" s="349"/>
    </row>
    <row r="721" customFormat="false" ht="17.25" hidden="false" customHeight="true" outlineLevel="0" collapsed="false">
      <c r="Y721" s="349"/>
    </row>
    <row r="722" customFormat="false" ht="17.25" hidden="false" customHeight="true" outlineLevel="0" collapsed="false">
      <c r="Y722" s="349"/>
    </row>
    <row r="723" customFormat="false" ht="17.25" hidden="false" customHeight="true" outlineLevel="0" collapsed="false">
      <c r="Y723" s="349"/>
    </row>
    <row r="724" customFormat="false" ht="17.25" hidden="false" customHeight="true" outlineLevel="0" collapsed="false">
      <c r="Y724" s="349"/>
    </row>
    <row r="725" customFormat="false" ht="17.25" hidden="false" customHeight="true" outlineLevel="0" collapsed="false">
      <c r="Y725" s="349"/>
    </row>
    <row r="726" customFormat="false" ht="17.25" hidden="false" customHeight="true" outlineLevel="0" collapsed="false">
      <c r="Y726" s="349"/>
    </row>
    <row r="727" customFormat="false" ht="17.25" hidden="false" customHeight="true" outlineLevel="0" collapsed="false">
      <c r="Y727" s="349"/>
    </row>
    <row r="728" customFormat="false" ht="17.25" hidden="false" customHeight="true" outlineLevel="0" collapsed="false">
      <c r="Y728" s="349"/>
    </row>
    <row r="729" customFormat="false" ht="17.25" hidden="false" customHeight="true" outlineLevel="0" collapsed="false">
      <c r="Y729" s="349"/>
    </row>
    <row r="730" customFormat="false" ht="17.25" hidden="false" customHeight="true" outlineLevel="0" collapsed="false">
      <c r="Y730" s="349"/>
    </row>
    <row r="731" customFormat="false" ht="17.25" hidden="false" customHeight="true" outlineLevel="0" collapsed="false">
      <c r="Y731" s="349"/>
    </row>
    <row r="732" customFormat="false" ht="17.25" hidden="false" customHeight="true" outlineLevel="0" collapsed="false">
      <c r="Y732" s="349"/>
    </row>
    <row r="733" customFormat="false" ht="17.25" hidden="false" customHeight="true" outlineLevel="0" collapsed="false">
      <c r="Y733" s="349"/>
    </row>
    <row r="734" customFormat="false" ht="17.25" hidden="false" customHeight="true" outlineLevel="0" collapsed="false">
      <c r="Y734" s="349"/>
    </row>
    <row r="735" customFormat="false" ht="17.25" hidden="false" customHeight="true" outlineLevel="0" collapsed="false">
      <c r="Y735" s="349"/>
    </row>
    <row r="736" customFormat="false" ht="17.25" hidden="false" customHeight="true" outlineLevel="0" collapsed="false">
      <c r="Y736" s="349"/>
    </row>
    <row r="737" customFormat="false" ht="17.25" hidden="false" customHeight="true" outlineLevel="0" collapsed="false">
      <c r="Y737" s="349"/>
    </row>
    <row r="738" customFormat="false" ht="17.25" hidden="false" customHeight="true" outlineLevel="0" collapsed="false">
      <c r="Y738" s="349"/>
    </row>
    <row r="739" customFormat="false" ht="17.25" hidden="false" customHeight="true" outlineLevel="0" collapsed="false">
      <c r="Y739" s="349"/>
    </row>
    <row r="740" customFormat="false" ht="17.25" hidden="false" customHeight="true" outlineLevel="0" collapsed="false">
      <c r="Y740" s="349"/>
    </row>
    <row r="741" customFormat="false" ht="17.25" hidden="false" customHeight="true" outlineLevel="0" collapsed="false">
      <c r="Y741" s="349"/>
    </row>
    <row r="742" customFormat="false" ht="17.25" hidden="false" customHeight="true" outlineLevel="0" collapsed="false">
      <c r="Y742" s="349"/>
    </row>
    <row r="743" customFormat="false" ht="17.25" hidden="false" customHeight="true" outlineLevel="0" collapsed="false">
      <c r="Y743" s="349"/>
    </row>
    <row r="744" customFormat="false" ht="17.25" hidden="false" customHeight="true" outlineLevel="0" collapsed="false">
      <c r="Y744" s="349"/>
    </row>
    <row r="745" customFormat="false" ht="17.25" hidden="false" customHeight="true" outlineLevel="0" collapsed="false">
      <c r="Y745" s="349"/>
    </row>
    <row r="746" customFormat="false" ht="17.25" hidden="false" customHeight="true" outlineLevel="0" collapsed="false">
      <c r="Y746" s="349"/>
    </row>
    <row r="747" customFormat="false" ht="17.25" hidden="false" customHeight="true" outlineLevel="0" collapsed="false">
      <c r="Y747" s="349"/>
    </row>
    <row r="748" customFormat="false" ht="17.25" hidden="false" customHeight="true" outlineLevel="0" collapsed="false">
      <c r="Y748" s="349"/>
    </row>
    <row r="749" customFormat="false" ht="17.25" hidden="false" customHeight="true" outlineLevel="0" collapsed="false">
      <c r="Y749" s="349"/>
    </row>
    <row r="750" customFormat="false" ht="17.25" hidden="false" customHeight="true" outlineLevel="0" collapsed="false">
      <c r="Y750" s="349"/>
    </row>
    <row r="751" customFormat="false" ht="17.25" hidden="false" customHeight="true" outlineLevel="0" collapsed="false">
      <c r="Y751" s="349"/>
    </row>
    <row r="752" customFormat="false" ht="17.25" hidden="false" customHeight="true" outlineLevel="0" collapsed="false">
      <c r="Y752" s="349"/>
    </row>
    <row r="753" customFormat="false" ht="17.25" hidden="false" customHeight="true" outlineLevel="0" collapsed="false">
      <c r="Y753" s="349"/>
    </row>
    <row r="754" customFormat="false" ht="17.25" hidden="false" customHeight="true" outlineLevel="0" collapsed="false">
      <c r="Y754" s="349"/>
    </row>
    <row r="755" customFormat="false" ht="17.25" hidden="false" customHeight="true" outlineLevel="0" collapsed="false">
      <c r="Y755" s="349"/>
    </row>
    <row r="756" customFormat="false" ht="17.25" hidden="false" customHeight="true" outlineLevel="0" collapsed="false">
      <c r="Y756" s="349"/>
    </row>
    <row r="757" customFormat="false" ht="17.25" hidden="false" customHeight="true" outlineLevel="0" collapsed="false">
      <c r="Y757" s="349"/>
    </row>
    <row r="758" customFormat="false" ht="17.25" hidden="false" customHeight="true" outlineLevel="0" collapsed="false">
      <c r="Y758" s="349"/>
    </row>
    <row r="759" customFormat="false" ht="17.25" hidden="false" customHeight="true" outlineLevel="0" collapsed="false">
      <c r="Y759" s="349"/>
    </row>
    <row r="760" customFormat="false" ht="17.25" hidden="false" customHeight="true" outlineLevel="0" collapsed="false">
      <c r="Y760" s="349"/>
    </row>
    <row r="761" customFormat="false" ht="17.25" hidden="false" customHeight="true" outlineLevel="0" collapsed="false">
      <c r="Y761" s="349"/>
    </row>
    <row r="762" customFormat="false" ht="17.25" hidden="false" customHeight="true" outlineLevel="0" collapsed="false">
      <c r="Y762" s="349"/>
    </row>
    <row r="763" customFormat="false" ht="17.25" hidden="false" customHeight="true" outlineLevel="0" collapsed="false">
      <c r="Y763" s="349"/>
    </row>
    <row r="764" customFormat="false" ht="17.25" hidden="false" customHeight="true" outlineLevel="0" collapsed="false">
      <c r="Y764" s="349"/>
    </row>
    <row r="765" customFormat="false" ht="17.25" hidden="false" customHeight="true" outlineLevel="0" collapsed="false">
      <c r="Y765" s="349"/>
    </row>
    <row r="766" customFormat="false" ht="17.25" hidden="false" customHeight="true" outlineLevel="0" collapsed="false">
      <c r="Y766" s="349"/>
    </row>
    <row r="767" customFormat="false" ht="17.25" hidden="false" customHeight="true" outlineLevel="0" collapsed="false">
      <c r="Y767" s="349"/>
    </row>
    <row r="768" customFormat="false" ht="17.25" hidden="false" customHeight="true" outlineLevel="0" collapsed="false">
      <c r="Y768" s="349"/>
    </row>
    <row r="769" customFormat="false" ht="17.25" hidden="false" customHeight="true" outlineLevel="0" collapsed="false">
      <c r="Y769" s="349"/>
    </row>
    <row r="770" customFormat="false" ht="17.25" hidden="false" customHeight="true" outlineLevel="0" collapsed="false">
      <c r="Y770" s="349"/>
    </row>
    <row r="771" customFormat="false" ht="17.25" hidden="false" customHeight="true" outlineLevel="0" collapsed="false">
      <c r="Y771" s="349"/>
    </row>
    <row r="772" customFormat="false" ht="17.25" hidden="false" customHeight="true" outlineLevel="0" collapsed="false">
      <c r="Y772" s="349"/>
    </row>
    <row r="773" customFormat="false" ht="17.25" hidden="false" customHeight="true" outlineLevel="0" collapsed="false">
      <c r="Y773" s="349"/>
    </row>
    <row r="774" customFormat="false" ht="17.25" hidden="false" customHeight="true" outlineLevel="0" collapsed="false">
      <c r="Y774" s="349"/>
    </row>
    <row r="775" customFormat="false" ht="17.25" hidden="false" customHeight="true" outlineLevel="0" collapsed="false">
      <c r="Y775" s="349"/>
    </row>
    <row r="776" customFormat="false" ht="17.25" hidden="false" customHeight="true" outlineLevel="0" collapsed="false">
      <c r="Y776" s="349"/>
    </row>
    <row r="777" customFormat="false" ht="17.25" hidden="false" customHeight="true" outlineLevel="0" collapsed="false">
      <c r="Y777" s="349"/>
    </row>
    <row r="778" customFormat="false" ht="17.25" hidden="false" customHeight="true" outlineLevel="0" collapsed="false">
      <c r="Y778" s="349"/>
    </row>
    <row r="779" customFormat="false" ht="17.25" hidden="false" customHeight="true" outlineLevel="0" collapsed="false">
      <c r="Y779" s="349"/>
    </row>
    <row r="780" customFormat="false" ht="17.25" hidden="false" customHeight="true" outlineLevel="0" collapsed="false">
      <c r="Y780" s="349"/>
    </row>
    <row r="781" customFormat="false" ht="17.25" hidden="false" customHeight="true" outlineLevel="0" collapsed="false">
      <c r="Y781" s="349"/>
    </row>
    <row r="782" customFormat="false" ht="17.25" hidden="false" customHeight="true" outlineLevel="0" collapsed="false">
      <c r="Y782" s="349"/>
    </row>
    <row r="783" customFormat="false" ht="17.25" hidden="false" customHeight="true" outlineLevel="0" collapsed="false">
      <c r="Y783" s="349"/>
    </row>
    <row r="784" customFormat="false" ht="17.25" hidden="false" customHeight="true" outlineLevel="0" collapsed="false">
      <c r="Y784" s="349"/>
    </row>
    <row r="785" customFormat="false" ht="17.25" hidden="false" customHeight="true" outlineLevel="0" collapsed="false">
      <c r="Y785" s="349"/>
    </row>
    <row r="786" customFormat="false" ht="17.25" hidden="false" customHeight="true" outlineLevel="0" collapsed="false">
      <c r="Y786" s="349"/>
    </row>
    <row r="787" customFormat="false" ht="17.25" hidden="false" customHeight="true" outlineLevel="0" collapsed="false">
      <c r="Y787" s="349"/>
    </row>
    <row r="788" customFormat="false" ht="17.25" hidden="false" customHeight="true" outlineLevel="0" collapsed="false">
      <c r="Y788" s="349"/>
    </row>
    <row r="789" customFormat="false" ht="17.25" hidden="false" customHeight="true" outlineLevel="0" collapsed="false">
      <c r="Y789" s="349"/>
    </row>
    <row r="790" customFormat="false" ht="17.25" hidden="false" customHeight="true" outlineLevel="0" collapsed="false">
      <c r="Y790" s="349"/>
    </row>
    <row r="791" customFormat="false" ht="17.25" hidden="false" customHeight="true" outlineLevel="0" collapsed="false">
      <c r="Y791" s="349"/>
    </row>
    <row r="792" customFormat="false" ht="17.25" hidden="false" customHeight="true" outlineLevel="0" collapsed="false">
      <c r="Y792" s="349"/>
    </row>
    <row r="793" customFormat="false" ht="17.25" hidden="false" customHeight="true" outlineLevel="0" collapsed="false">
      <c r="Y793" s="349"/>
    </row>
    <row r="794" customFormat="false" ht="17.25" hidden="false" customHeight="true" outlineLevel="0" collapsed="false">
      <c r="Y794" s="349"/>
    </row>
    <row r="795" customFormat="false" ht="17.25" hidden="false" customHeight="true" outlineLevel="0" collapsed="false">
      <c r="Y795" s="349"/>
    </row>
    <row r="796" customFormat="false" ht="17.25" hidden="false" customHeight="true" outlineLevel="0" collapsed="false">
      <c r="Y796" s="349"/>
    </row>
    <row r="797" customFormat="false" ht="17.25" hidden="false" customHeight="true" outlineLevel="0" collapsed="false">
      <c r="Y797" s="349"/>
    </row>
    <row r="798" customFormat="false" ht="17.25" hidden="false" customHeight="true" outlineLevel="0" collapsed="false">
      <c r="Y798" s="349"/>
    </row>
    <row r="799" customFormat="false" ht="17.25" hidden="false" customHeight="true" outlineLevel="0" collapsed="false">
      <c r="Y799" s="349"/>
    </row>
    <row r="800" customFormat="false" ht="17.25" hidden="false" customHeight="true" outlineLevel="0" collapsed="false">
      <c r="Y800" s="349"/>
    </row>
    <row r="801" customFormat="false" ht="17.25" hidden="false" customHeight="true" outlineLevel="0" collapsed="false">
      <c r="Y801" s="349"/>
    </row>
    <row r="802" customFormat="false" ht="17.25" hidden="false" customHeight="true" outlineLevel="0" collapsed="false">
      <c r="Y802" s="349"/>
    </row>
    <row r="803" customFormat="false" ht="17.25" hidden="false" customHeight="true" outlineLevel="0" collapsed="false">
      <c r="Y803" s="349"/>
    </row>
    <row r="804" customFormat="false" ht="17.25" hidden="false" customHeight="true" outlineLevel="0" collapsed="false">
      <c r="Y804" s="349"/>
    </row>
    <row r="805" customFormat="false" ht="17.25" hidden="false" customHeight="true" outlineLevel="0" collapsed="false">
      <c r="Y805" s="349"/>
    </row>
    <row r="806" customFormat="false" ht="17.25" hidden="false" customHeight="true" outlineLevel="0" collapsed="false">
      <c r="Y806" s="349"/>
    </row>
    <row r="807" customFormat="false" ht="17.25" hidden="false" customHeight="true" outlineLevel="0" collapsed="false">
      <c r="Y807" s="349"/>
    </row>
    <row r="808" customFormat="false" ht="17.25" hidden="false" customHeight="true" outlineLevel="0" collapsed="false">
      <c r="Y808" s="349"/>
    </row>
    <row r="809" customFormat="false" ht="17.25" hidden="false" customHeight="true" outlineLevel="0" collapsed="false">
      <c r="Y809" s="349"/>
    </row>
    <row r="810" customFormat="false" ht="17.25" hidden="false" customHeight="true" outlineLevel="0" collapsed="false">
      <c r="Y810" s="349"/>
    </row>
    <row r="811" customFormat="false" ht="17.25" hidden="false" customHeight="true" outlineLevel="0" collapsed="false">
      <c r="Y811" s="349"/>
    </row>
    <row r="812" customFormat="false" ht="17.25" hidden="false" customHeight="true" outlineLevel="0" collapsed="false">
      <c r="Y812" s="349"/>
    </row>
    <row r="813" customFormat="false" ht="17.25" hidden="false" customHeight="true" outlineLevel="0" collapsed="false">
      <c r="Y813" s="349"/>
    </row>
    <row r="814" customFormat="false" ht="17.25" hidden="false" customHeight="true" outlineLevel="0" collapsed="false">
      <c r="Y814" s="349"/>
    </row>
    <row r="815" customFormat="false" ht="17.25" hidden="false" customHeight="true" outlineLevel="0" collapsed="false">
      <c r="Y815" s="349"/>
    </row>
    <row r="816" customFormat="false" ht="17.25" hidden="false" customHeight="true" outlineLevel="0" collapsed="false">
      <c r="Y816" s="349"/>
    </row>
    <row r="817" customFormat="false" ht="17.25" hidden="false" customHeight="true" outlineLevel="0" collapsed="false">
      <c r="Y817" s="349"/>
    </row>
    <row r="818" customFormat="false" ht="17.25" hidden="false" customHeight="true" outlineLevel="0" collapsed="false">
      <c r="Y818" s="349"/>
    </row>
    <row r="819" customFormat="false" ht="17.25" hidden="false" customHeight="true" outlineLevel="0" collapsed="false">
      <c r="Y819" s="349"/>
    </row>
    <row r="820" customFormat="false" ht="17.25" hidden="false" customHeight="true" outlineLevel="0" collapsed="false">
      <c r="Y820" s="349"/>
    </row>
    <row r="821" customFormat="false" ht="17.25" hidden="false" customHeight="true" outlineLevel="0" collapsed="false">
      <c r="Y821" s="349"/>
    </row>
    <row r="822" customFormat="false" ht="17.25" hidden="false" customHeight="true" outlineLevel="0" collapsed="false">
      <c r="Y822" s="349"/>
    </row>
    <row r="823" customFormat="false" ht="17.25" hidden="false" customHeight="true" outlineLevel="0" collapsed="false">
      <c r="Y823" s="349"/>
    </row>
    <row r="824" customFormat="false" ht="17.25" hidden="false" customHeight="true" outlineLevel="0" collapsed="false">
      <c r="Y824" s="349"/>
    </row>
    <row r="825" customFormat="false" ht="17.25" hidden="false" customHeight="true" outlineLevel="0" collapsed="false">
      <c r="Y825" s="349"/>
    </row>
    <row r="826" customFormat="false" ht="17.25" hidden="false" customHeight="true" outlineLevel="0" collapsed="false">
      <c r="Y826" s="349"/>
    </row>
    <row r="827" customFormat="false" ht="17.25" hidden="false" customHeight="true" outlineLevel="0" collapsed="false">
      <c r="Y827" s="349"/>
    </row>
    <row r="828" customFormat="false" ht="17.25" hidden="false" customHeight="true" outlineLevel="0" collapsed="false">
      <c r="Y828" s="349"/>
    </row>
    <row r="829" customFormat="false" ht="17.25" hidden="false" customHeight="true" outlineLevel="0" collapsed="false">
      <c r="Y829" s="349"/>
    </row>
    <row r="830" customFormat="false" ht="17.25" hidden="false" customHeight="true" outlineLevel="0" collapsed="false">
      <c r="Y830" s="349"/>
    </row>
    <row r="831" customFormat="false" ht="17.25" hidden="false" customHeight="true" outlineLevel="0" collapsed="false">
      <c r="Y831" s="349"/>
    </row>
    <row r="832" customFormat="false" ht="17.25" hidden="false" customHeight="true" outlineLevel="0" collapsed="false">
      <c r="Y832" s="349"/>
    </row>
    <row r="833" customFormat="false" ht="17.25" hidden="false" customHeight="true" outlineLevel="0" collapsed="false">
      <c r="Y833" s="349"/>
    </row>
    <row r="834" customFormat="false" ht="17.25" hidden="false" customHeight="true" outlineLevel="0" collapsed="false">
      <c r="Y834" s="349"/>
    </row>
    <row r="835" customFormat="false" ht="17.25" hidden="false" customHeight="true" outlineLevel="0" collapsed="false">
      <c r="Y835" s="349"/>
    </row>
    <row r="836" customFormat="false" ht="17.25" hidden="false" customHeight="true" outlineLevel="0" collapsed="false">
      <c r="Y836" s="349"/>
    </row>
    <row r="837" customFormat="false" ht="17.25" hidden="false" customHeight="true" outlineLevel="0" collapsed="false">
      <c r="Y837" s="349"/>
    </row>
    <row r="838" customFormat="false" ht="17.25" hidden="false" customHeight="true" outlineLevel="0" collapsed="false">
      <c r="Y838" s="349"/>
    </row>
    <row r="839" customFormat="false" ht="17.25" hidden="false" customHeight="true" outlineLevel="0" collapsed="false">
      <c r="Y839" s="349"/>
    </row>
    <row r="840" customFormat="false" ht="17.25" hidden="false" customHeight="true" outlineLevel="0" collapsed="false">
      <c r="Y840" s="349"/>
    </row>
    <row r="841" customFormat="false" ht="17.25" hidden="false" customHeight="true" outlineLevel="0" collapsed="false">
      <c r="Y841" s="349"/>
    </row>
    <row r="842" customFormat="false" ht="17.25" hidden="false" customHeight="true" outlineLevel="0" collapsed="false">
      <c r="Y842" s="349"/>
    </row>
    <row r="843" customFormat="false" ht="17.25" hidden="false" customHeight="true" outlineLevel="0" collapsed="false">
      <c r="Y843" s="349"/>
    </row>
    <row r="844" customFormat="false" ht="17.25" hidden="false" customHeight="true" outlineLevel="0" collapsed="false">
      <c r="Y844" s="349"/>
    </row>
    <row r="845" customFormat="false" ht="17.25" hidden="false" customHeight="true" outlineLevel="0" collapsed="false">
      <c r="Y845" s="349"/>
    </row>
    <row r="846" customFormat="false" ht="17.25" hidden="false" customHeight="true" outlineLevel="0" collapsed="false">
      <c r="Y846" s="349"/>
    </row>
    <row r="847" customFormat="false" ht="17.25" hidden="false" customHeight="true" outlineLevel="0" collapsed="false">
      <c r="Y847" s="349"/>
    </row>
    <row r="848" customFormat="false" ht="17.25" hidden="false" customHeight="true" outlineLevel="0" collapsed="false">
      <c r="Y848" s="349"/>
    </row>
    <row r="849" customFormat="false" ht="17.25" hidden="false" customHeight="true" outlineLevel="0" collapsed="false">
      <c r="Y849" s="349"/>
    </row>
    <row r="850" customFormat="false" ht="17.25" hidden="false" customHeight="true" outlineLevel="0" collapsed="false">
      <c r="Y850" s="349"/>
    </row>
    <row r="851" customFormat="false" ht="17.25" hidden="false" customHeight="true" outlineLevel="0" collapsed="false">
      <c r="Y851" s="349"/>
    </row>
    <row r="852" customFormat="false" ht="17.25" hidden="false" customHeight="true" outlineLevel="0" collapsed="false">
      <c r="Y852" s="349"/>
    </row>
    <row r="853" customFormat="false" ht="17.25" hidden="false" customHeight="true" outlineLevel="0" collapsed="false">
      <c r="Y853" s="349"/>
    </row>
    <row r="854" customFormat="false" ht="17.25" hidden="false" customHeight="true" outlineLevel="0" collapsed="false">
      <c r="Y854" s="349"/>
    </row>
    <row r="855" customFormat="false" ht="17.25" hidden="false" customHeight="true" outlineLevel="0" collapsed="false">
      <c r="Y855" s="349"/>
    </row>
    <row r="856" customFormat="false" ht="17.25" hidden="false" customHeight="true" outlineLevel="0" collapsed="false">
      <c r="Y856" s="349"/>
    </row>
    <row r="857" customFormat="false" ht="17.25" hidden="false" customHeight="true" outlineLevel="0" collapsed="false">
      <c r="Y857" s="349"/>
    </row>
    <row r="858" customFormat="false" ht="17.25" hidden="false" customHeight="true" outlineLevel="0" collapsed="false">
      <c r="Y858" s="349"/>
    </row>
    <row r="859" customFormat="false" ht="17.25" hidden="false" customHeight="true" outlineLevel="0" collapsed="false">
      <c r="Y859" s="349"/>
    </row>
    <row r="860" customFormat="false" ht="17.25" hidden="false" customHeight="true" outlineLevel="0" collapsed="false">
      <c r="Y860" s="349"/>
    </row>
    <row r="861" customFormat="false" ht="17.25" hidden="false" customHeight="true" outlineLevel="0" collapsed="false">
      <c r="Y861" s="349"/>
    </row>
    <row r="862" customFormat="false" ht="17.25" hidden="false" customHeight="true" outlineLevel="0" collapsed="false">
      <c r="Y862" s="349"/>
    </row>
    <row r="863" customFormat="false" ht="17.25" hidden="false" customHeight="true" outlineLevel="0" collapsed="false">
      <c r="Y863" s="349"/>
    </row>
    <row r="864" customFormat="false" ht="17.25" hidden="false" customHeight="true" outlineLevel="0" collapsed="false">
      <c r="Y864" s="349"/>
    </row>
    <row r="865" customFormat="false" ht="17.25" hidden="false" customHeight="true" outlineLevel="0" collapsed="false">
      <c r="Y865" s="349"/>
    </row>
    <row r="866" customFormat="false" ht="17.25" hidden="false" customHeight="true" outlineLevel="0" collapsed="false">
      <c r="Y866" s="349"/>
    </row>
    <row r="867" customFormat="false" ht="17.25" hidden="false" customHeight="true" outlineLevel="0" collapsed="false">
      <c r="Y867" s="349"/>
    </row>
    <row r="868" customFormat="false" ht="17.25" hidden="false" customHeight="true" outlineLevel="0" collapsed="false">
      <c r="Y868" s="349"/>
    </row>
    <row r="869" customFormat="false" ht="17.25" hidden="false" customHeight="true" outlineLevel="0" collapsed="false">
      <c r="Y869" s="349"/>
    </row>
    <row r="870" customFormat="false" ht="17.25" hidden="false" customHeight="true" outlineLevel="0" collapsed="false">
      <c r="Y870" s="349"/>
    </row>
    <row r="871" customFormat="false" ht="17.25" hidden="false" customHeight="true" outlineLevel="0" collapsed="false">
      <c r="Y871" s="349"/>
    </row>
    <row r="872" customFormat="false" ht="17.25" hidden="false" customHeight="true" outlineLevel="0" collapsed="false">
      <c r="Y872" s="349"/>
    </row>
    <row r="873" customFormat="false" ht="17.25" hidden="false" customHeight="true" outlineLevel="0" collapsed="false">
      <c r="Y873" s="349"/>
    </row>
    <row r="874" customFormat="false" ht="17.25" hidden="false" customHeight="true" outlineLevel="0" collapsed="false">
      <c r="Y874" s="349"/>
    </row>
    <row r="875" customFormat="false" ht="17.25" hidden="false" customHeight="true" outlineLevel="0" collapsed="false">
      <c r="Y875" s="349"/>
    </row>
    <row r="876" customFormat="false" ht="17.25" hidden="false" customHeight="true" outlineLevel="0" collapsed="false">
      <c r="Y876" s="349"/>
    </row>
    <row r="877" customFormat="false" ht="17.25" hidden="false" customHeight="true" outlineLevel="0" collapsed="false">
      <c r="Y877" s="349"/>
    </row>
    <row r="878" customFormat="false" ht="17.25" hidden="false" customHeight="true" outlineLevel="0" collapsed="false">
      <c r="Y878" s="349"/>
    </row>
    <row r="879" customFormat="false" ht="17.25" hidden="false" customHeight="true" outlineLevel="0" collapsed="false">
      <c r="Y879" s="349"/>
    </row>
    <row r="880" customFormat="false" ht="17.25" hidden="false" customHeight="true" outlineLevel="0" collapsed="false">
      <c r="Y880" s="349"/>
    </row>
    <row r="881" customFormat="false" ht="17.25" hidden="false" customHeight="true" outlineLevel="0" collapsed="false">
      <c r="Y881" s="349"/>
    </row>
    <row r="882" customFormat="false" ht="17.25" hidden="false" customHeight="true" outlineLevel="0" collapsed="false">
      <c r="Y882" s="349"/>
    </row>
    <row r="883" customFormat="false" ht="17.25" hidden="false" customHeight="true" outlineLevel="0" collapsed="false">
      <c r="Y883" s="349"/>
    </row>
    <row r="884" customFormat="false" ht="17.25" hidden="false" customHeight="true" outlineLevel="0" collapsed="false">
      <c r="Y884" s="349"/>
    </row>
    <row r="885" customFormat="false" ht="17.25" hidden="false" customHeight="true" outlineLevel="0" collapsed="false">
      <c r="Y885" s="349"/>
    </row>
    <row r="886" customFormat="false" ht="17.25" hidden="false" customHeight="true" outlineLevel="0" collapsed="false">
      <c r="Y886" s="349"/>
    </row>
    <row r="887" customFormat="false" ht="17.25" hidden="false" customHeight="true" outlineLevel="0" collapsed="false">
      <c r="Y887" s="349"/>
    </row>
    <row r="888" customFormat="false" ht="17.25" hidden="false" customHeight="true" outlineLevel="0" collapsed="false">
      <c r="Y888" s="349"/>
    </row>
    <row r="889" customFormat="false" ht="17.25" hidden="false" customHeight="true" outlineLevel="0" collapsed="false">
      <c r="Y889" s="349"/>
    </row>
    <row r="890" customFormat="false" ht="17.25" hidden="false" customHeight="true" outlineLevel="0" collapsed="false">
      <c r="Y890" s="349"/>
    </row>
    <row r="891" customFormat="false" ht="17.25" hidden="false" customHeight="true" outlineLevel="0" collapsed="false">
      <c r="Y891" s="349"/>
    </row>
    <row r="892" customFormat="false" ht="17.25" hidden="false" customHeight="true" outlineLevel="0" collapsed="false">
      <c r="Y892" s="349"/>
    </row>
    <row r="893" customFormat="false" ht="17.25" hidden="false" customHeight="true" outlineLevel="0" collapsed="false">
      <c r="Y893" s="349"/>
    </row>
    <row r="894" customFormat="false" ht="17.25" hidden="false" customHeight="true" outlineLevel="0" collapsed="false">
      <c r="Y894" s="349"/>
    </row>
    <row r="895" customFormat="false" ht="17.25" hidden="false" customHeight="true" outlineLevel="0" collapsed="false">
      <c r="Y895" s="349"/>
    </row>
    <row r="896" customFormat="false" ht="17.25" hidden="false" customHeight="true" outlineLevel="0" collapsed="false">
      <c r="Y896" s="349"/>
    </row>
    <row r="897" customFormat="false" ht="17.25" hidden="false" customHeight="true" outlineLevel="0" collapsed="false">
      <c r="Y897" s="349"/>
    </row>
    <row r="898" customFormat="false" ht="17.25" hidden="false" customHeight="true" outlineLevel="0" collapsed="false">
      <c r="Y898" s="349"/>
    </row>
    <row r="899" customFormat="false" ht="17.25" hidden="false" customHeight="true" outlineLevel="0" collapsed="false">
      <c r="Y899" s="349"/>
    </row>
    <row r="900" customFormat="false" ht="17.25" hidden="false" customHeight="true" outlineLevel="0" collapsed="false">
      <c r="Y900" s="349"/>
    </row>
    <row r="901" customFormat="false" ht="17.25" hidden="false" customHeight="true" outlineLevel="0" collapsed="false">
      <c r="Y901" s="349"/>
    </row>
    <row r="902" customFormat="false" ht="17.25" hidden="false" customHeight="true" outlineLevel="0" collapsed="false">
      <c r="Y902" s="349"/>
    </row>
    <row r="903" customFormat="false" ht="17.25" hidden="false" customHeight="true" outlineLevel="0" collapsed="false">
      <c r="Y903" s="349"/>
    </row>
    <row r="904" customFormat="false" ht="17.25" hidden="false" customHeight="true" outlineLevel="0" collapsed="false">
      <c r="Y904" s="349"/>
    </row>
    <row r="905" customFormat="false" ht="17.25" hidden="false" customHeight="true" outlineLevel="0" collapsed="false">
      <c r="Y905" s="349"/>
    </row>
    <row r="906" customFormat="false" ht="17.25" hidden="false" customHeight="true" outlineLevel="0" collapsed="false">
      <c r="Y906" s="349"/>
    </row>
    <row r="907" customFormat="false" ht="17.25" hidden="false" customHeight="true" outlineLevel="0" collapsed="false">
      <c r="Y907" s="349"/>
    </row>
    <row r="908" customFormat="false" ht="17.25" hidden="false" customHeight="true" outlineLevel="0" collapsed="false">
      <c r="Y908" s="349"/>
    </row>
    <row r="909" customFormat="false" ht="17.25" hidden="false" customHeight="true" outlineLevel="0" collapsed="false">
      <c r="Y909" s="349"/>
    </row>
    <row r="910" customFormat="false" ht="17.25" hidden="false" customHeight="true" outlineLevel="0" collapsed="false">
      <c r="Y910" s="349"/>
    </row>
    <row r="911" customFormat="false" ht="17.25" hidden="false" customHeight="true" outlineLevel="0" collapsed="false">
      <c r="Y911" s="349"/>
    </row>
    <row r="912" customFormat="false" ht="17.25" hidden="false" customHeight="true" outlineLevel="0" collapsed="false">
      <c r="Y912" s="349"/>
    </row>
    <row r="913" customFormat="false" ht="17.25" hidden="false" customHeight="true" outlineLevel="0" collapsed="false">
      <c r="Y913" s="349"/>
    </row>
    <row r="914" customFormat="false" ht="17.25" hidden="false" customHeight="true" outlineLevel="0" collapsed="false">
      <c r="Y914" s="349"/>
    </row>
    <row r="915" customFormat="false" ht="17.25" hidden="false" customHeight="true" outlineLevel="0" collapsed="false">
      <c r="Y915" s="349"/>
    </row>
    <row r="916" customFormat="false" ht="17.25" hidden="false" customHeight="true" outlineLevel="0" collapsed="false">
      <c r="Y916" s="349"/>
    </row>
    <row r="917" customFormat="false" ht="17.25" hidden="false" customHeight="true" outlineLevel="0" collapsed="false">
      <c r="Y917" s="349"/>
    </row>
    <row r="918" customFormat="false" ht="17.25" hidden="false" customHeight="true" outlineLevel="0" collapsed="false">
      <c r="Y918" s="349"/>
    </row>
    <row r="919" customFormat="false" ht="17.25" hidden="false" customHeight="true" outlineLevel="0" collapsed="false">
      <c r="Y919" s="349"/>
    </row>
    <row r="920" customFormat="false" ht="17.25" hidden="false" customHeight="true" outlineLevel="0" collapsed="false">
      <c r="Y920" s="349"/>
    </row>
    <row r="921" customFormat="false" ht="17.25" hidden="false" customHeight="true" outlineLevel="0" collapsed="false">
      <c r="Y921" s="349"/>
    </row>
    <row r="922" customFormat="false" ht="17.25" hidden="false" customHeight="true" outlineLevel="0" collapsed="false">
      <c r="Y922" s="349"/>
    </row>
    <row r="923" customFormat="false" ht="17.25" hidden="false" customHeight="true" outlineLevel="0" collapsed="false">
      <c r="Y923" s="349"/>
    </row>
    <row r="924" customFormat="false" ht="17.25" hidden="false" customHeight="true" outlineLevel="0" collapsed="false">
      <c r="Y924" s="349"/>
    </row>
    <row r="925" customFormat="false" ht="17.25" hidden="false" customHeight="true" outlineLevel="0" collapsed="false">
      <c r="Y925" s="349"/>
    </row>
    <row r="926" customFormat="false" ht="17.25" hidden="false" customHeight="true" outlineLevel="0" collapsed="false">
      <c r="Y926" s="349"/>
    </row>
    <row r="927" customFormat="false" ht="17.25" hidden="false" customHeight="true" outlineLevel="0" collapsed="false">
      <c r="Y927" s="349"/>
    </row>
    <row r="928" customFormat="false" ht="17.25" hidden="false" customHeight="true" outlineLevel="0" collapsed="false">
      <c r="Y928" s="349"/>
    </row>
    <row r="929" customFormat="false" ht="17.25" hidden="false" customHeight="true" outlineLevel="0" collapsed="false">
      <c r="Y929" s="349"/>
    </row>
    <row r="930" customFormat="false" ht="17.25" hidden="false" customHeight="true" outlineLevel="0" collapsed="false">
      <c r="Y930" s="349"/>
    </row>
    <row r="931" customFormat="false" ht="17.25" hidden="false" customHeight="true" outlineLevel="0" collapsed="false">
      <c r="Y931" s="349"/>
    </row>
    <row r="932" customFormat="false" ht="17.25" hidden="false" customHeight="true" outlineLevel="0" collapsed="false">
      <c r="Y932" s="349"/>
    </row>
    <row r="933" customFormat="false" ht="17.25" hidden="false" customHeight="true" outlineLevel="0" collapsed="false">
      <c r="Y933" s="349"/>
    </row>
    <row r="934" customFormat="false" ht="17.25" hidden="false" customHeight="true" outlineLevel="0" collapsed="false">
      <c r="Y934" s="349"/>
    </row>
    <row r="935" customFormat="false" ht="17.25" hidden="false" customHeight="true" outlineLevel="0" collapsed="false">
      <c r="Y935" s="349"/>
    </row>
    <row r="936" customFormat="false" ht="17.25" hidden="false" customHeight="true" outlineLevel="0" collapsed="false">
      <c r="Y936" s="349"/>
    </row>
    <row r="937" customFormat="false" ht="17.25" hidden="false" customHeight="true" outlineLevel="0" collapsed="false">
      <c r="Y937" s="349"/>
    </row>
    <row r="938" customFormat="false" ht="17.25" hidden="false" customHeight="true" outlineLevel="0" collapsed="false">
      <c r="Y938" s="349"/>
    </row>
    <row r="939" customFormat="false" ht="17.25" hidden="false" customHeight="true" outlineLevel="0" collapsed="false">
      <c r="Y939" s="349"/>
    </row>
    <row r="940" customFormat="false" ht="17.25" hidden="false" customHeight="true" outlineLevel="0" collapsed="false">
      <c r="Y940" s="349"/>
    </row>
    <row r="941" customFormat="false" ht="17.25" hidden="false" customHeight="true" outlineLevel="0" collapsed="false">
      <c r="Y941" s="349"/>
    </row>
    <row r="942" customFormat="false" ht="17.25" hidden="false" customHeight="true" outlineLevel="0" collapsed="false">
      <c r="Y942" s="349"/>
    </row>
    <row r="943" customFormat="false" ht="17.25" hidden="false" customHeight="true" outlineLevel="0" collapsed="false">
      <c r="Y943" s="349"/>
    </row>
    <row r="944" customFormat="false" ht="17.25" hidden="false" customHeight="true" outlineLevel="0" collapsed="false">
      <c r="Y944" s="349"/>
    </row>
    <row r="945" customFormat="false" ht="17.25" hidden="false" customHeight="true" outlineLevel="0" collapsed="false">
      <c r="Y945" s="349"/>
    </row>
    <row r="946" customFormat="false" ht="17.25" hidden="false" customHeight="true" outlineLevel="0" collapsed="false">
      <c r="Y946" s="349"/>
    </row>
    <row r="947" customFormat="false" ht="17.25" hidden="false" customHeight="true" outlineLevel="0" collapsed="false">
      <c r="Y947" s="349"/>
    </row>
    <row r="948" customFormat="false" ht="17.25" hidden="false" customHeight="true" outlineLevel="0" collapsed="false">
      <c r="Y948" s="349"/>
    </row>
    <row r="949" customFormat="false" ht="17.25" hidden="false" customHeight="true" outlineLevel="0" collapsed="false">
      <c r="Y949" s="349"/>
    </row>
    <row r="950" customFormat="false" ht="17.25" hidden="false" customHeight="true" outlineLevel="0" collapsed="false">
      <c r="Y950" s="349"/>
    </row>
    <row r="951" customFormat="false" ht="17.25" hidden="false" customHeight="true" outlineLevel="0" collapsed="false">
      <c r="Y951" s="349"/>
    </row>
    <row r="952" customFormat="false" ht="17.25" hidden="false" customHeight="true" outlineLevel="0" collapsed="false">
      <c r="Y952" s="349"/>
    </row>
    <row r="953" customFormat="false" ht="17.25" hidden="false" customHeight="true" outlineLevel="0" collapsed="false">
      <c r="Y953" s="349"/>
    </row>
    <row r="954" customFormat="false" ht="17.25" hidden="false" customHeight="true" outlineLevel="0" collapsed="false">
      <c r="Y954" s="349"/>
    </row>
    <row r="955" customFormat="false" ht="17.25" hidden="false" customHeight="true" outlineLevel="0" collapsed="false">
      <c r="Y955" s="349"/>
    </row>
    <row r="956" customFormat="false" ht="17.25" hidden="false" customHeight="true" outlineLevel="0" collapsed="false">
      <c r="Y956" s="349"/>
    </row>
    <row r="957" customFormat="false" ht="17.25" hidden="false" customHeight="true" outlineLevel="0" collapsed="false">
      <c r="Y957" s="349"/>
    </row>
    <row r="958" customFormat="false" ht="17.25" hidden="false" customHeight="true" outlineLevel="0" collapsed="false">
      <c r="Y958" s="349"/>
    </row>
    <row r="959" customFormat="false" ht="17.25" hidden="false" customHeight="true" outlineLevel="0" collapsed="false">
      <c r="Y959" s="349"/>
    </row>
    <row r="960" customFormat="false" ht="17.25" hidden="false" customHeight="true" outlineLevel="0" collapsed="false">
      <c r="Y960" s="349"/>
    </row>
    <row r="961" customFormat="false" ht="17.25" hidden="false" customHeight="true" outlineLevel="0" collapsed="false">
      <c r="Y961" s="349"/>
    </row>
    <row r="962" customFormat="false" ht="17.25" hidden="false" customHeight="true" outlineLevel="0" collapsed="false">
      <c r="Y962" s="349"/>
    </row>
    <row r="963" customFormat="false" ht="17.25" hidden="false" customHeight="true" outlineLevel="0" collapsed="false">
      <c r="Y963" s="349"/>
    </row>
    <row r="964" customFormat="false" ht="17.25" hidden="false" customHeight="true" outlineLevel="0" collapsed="false">
      <c r="Y964" s="349"/>
    </row>
    <row r="965" customFormat="false" ht="17.25" hidden="false" customHeight="true" outlineLevel="0" collapsed="false">
      <c r="Y965" s="349"/>
    </row>
    <row r="966" customFormat="false" ht="17.25" hidden="false" customHeight="true" outlineLevel="0" collapsed="false">
      <c r="Y966" s="349"/>
    </row>
    <row r="967" customFormat="false" ht="17.25" hidden="false" customHeight="true" outlineLevel="0" collapsed="false">
      <c r="Y967" s="349"/>
    </row>
    <row r="968" customFormat="false" ht="17.25" hidden="false" customHeight="true" outlineLevel="0" collapsed="false">
      <c r="Y968" s="349"/>
    </row>
    <row r="969" customFormat="false" ht="17.25" hidden="false" customHeight="true" outlineLevel="0" collapsed="false">
      <c r="Y969" s="349"/>
    </row>
    <row r="970" customFormat="false" ht="17.25" hidden="false" customHeight="true" outlineLevel="0" collapsed="false">
      <c r="Y970" s="349"/>
    </row>
    <row r="971" customFormat="false" ht="17.25" hidden="false" customHeight="true" outlineLevel="0" collapsed="false">
      <c r="Y971" s="349"/>
    </row>
    <row r="972" customFormat="false" ht="17.25" hidden="false" customHeight="true" outlineLevel="0" collapsed="false">
      <c r="Y972" s="349"/>
    </row>
    <row r="973" customFormat="false" ht="17.25" hidden="false" customHeight="true" outlineLevel="0" collapsed="false">
      <c r="Y973" s="349"/>
    </row>
    <row r="974" customFormat="false" ht="17.25" hidden="false" customHeight="true" outlineLevel="0" collapsed="false">
      <c r="Y974" s="349"/>
    </row>
    <row r="975" customFormat="false" ht="17.25" hidden="false" customHeight="true" outlineLevel="0" collapsed="false">
      <c r="Y975" s="349"/>
    </row>
    <row r="976" customFormat="false" ht="17.25" hidden="false" customHeight="true" outlineLevel="0" collapsed="false">
      <c r="Y976" s="349"/>
    </row>
    <row r="977" customFormat="false" ht="17.25" hidden="false" customHeight="true" outlineLevel="0" collapsed="false">
      <c r="Y977" s="349"/>
    </row>
    <row r="978" customFormat="false" ht="17.25" hidden="false" customHeight="true" outlineLevel="0" collapsed="false">
      <c r="Y978" s="349"/>
    </row>
    <row r="979" customFormat="false" ht="17.25" hidden="false" customHeight="true" outlineLevel="0" collapsed="false">
      <c r="Y979" s="349"/>
    </row>
    <row r="980" customFormat="false" ht="17.25" hidden="false" customHeight="true" outlineLevel="0" collapsed="false">
      <c r="Y980" s="349"/>
    </row>
    <row r="981" customFormat="false" ht="17.25" hidden="false" customHeight="true" outlineLevel="0" collapsed="false">
      <c r="Y981" s="349"/>
    </row>
    <row r="982" customFormat="false" ht="17.25" hidden="false" customHeight="true" outlineLevel="0" collapsed="false">
      <c r="Y982" s="349"/>
    </row>
    <row r="983" customFormat="false" ht="17.25" hidden="false" customHeight="true" outlineLevel="0" collapsed="false">
      <c r="Y983" s="349"/>
    </row>
    <row r="984" customFormat="false" ht="17.25" hidden="false" customHeight="true" outlineLevel="0" collapsed="false">
      <c r="Y984" s="349"/>
    </row>
    <row r="985" customFormat="false" ht="17.25" hidden="false" customHeight="true" outlineLevel="0" collapsed="false">
      <c r="Y985" s="349"/>
    </row>
    <row r="986" customFormat="false" ht="17.25" hidden="false" customHeight="true" outlineLevel="0" collapsed="false">
      <c r="Y986" s="349"/>
    </row>
    <row r="987" customFormat="false" ht="17.25" hidden="false" customHeight="true" outlineLevel="0" collapsed="false">
      <c r="Y987" s="349"/>
    </row>
    <row r="988" customFormat="false" ht="17.25" hidden="false" customHeight="true" outlineLevel="0" collapsed="false">
      <c r="Y988" s="349"/>
    </row>
    <row r="989" customFormat="false" ht="17.25" hidden="false" customHeight="true" outlineLevel="0" collapsed="false">
      <c r="Y989" s="349"/>
    </row>
    <row r="990" customFormat="false" ht="17.25" hidden="false" customHeight="true" outlineLevel="0" collapsed="false">
      <c r="Y990" s="349"/>
    </row>
    <row r="991" customFormat="false" ht="17.25" hidden="false" customHeight="true" outlineLevel="0" collapsed="false">
      <c r="Y991" s="349"/>
    </row>
    <row r="992" customFormat="false" ht="17.25" hidden="false" customHeight="true" outlineLevel="0" collapsed="false">
      <c r="Y992" s="349"/>
    </row>
    <row r="993" customFormat="false" ht="17.25" hidden="false" customHeight="true" outlineLevel="0" collapsed="false">
      <c r="Y993" s="349"/>
    </row>
    <row r="994" customFormat="false" ht="17.25" hidden="false" customHeight="true" outlineLevel="0" collapsed="false">
      <c r="Y994" s="349"/>
    </row>
    <row r="995" customFormat="false" ht="17.25" hidden="false" customHeight="true" outlineLevel="0" collapsed="false">
      <c r="Y995" s="349"/>
    </row>
    <row r="996" customFormat="false" ht="17.25" hidden="false" customHeight="true" outlineLevel="0" collapsed="false">
      <c r="Y996" s="349"/>
    </row>
    <row r="997" customFormat="false" ht="17.25" hidden="false" customHeight="true" outlineLevel="0" collapsed="false">
      <c r="Y997" s="349"/>
    </row>
    <row r="998" customFormat="false" ht="17.25" hidden="false" customHeight="true" outlineLevel="0" collapsed="false">
      <c r="Y998" s="349"/>
    </row>
    <row r="999" customFormat="false" ht="17.25" hidden="false" customHeight="true" outlineLevel="0" collapsed="false">
      <c r="Y999" s="349"/>
    </row>
    <row r="1000" customFormat="false" ht="17.25" hidden="false" customHeight="true" outlineLevel="0" collapsed="false">
      <c r="Y1000" s="349"/>
    </row>
    <row r="1001" customFormat="false" ht="17.25" hidden="false" customHeight="true" outlineLevel="0" collapsed="false">
      <c r="Y1001" s="349"/>
    </row>
    <row r="1002" customFormat="false" ht="17.25" hidden="false" customHeight="true" outlineLevel="0" collapsed="false">
      <c r="Y1002" s="349"/>
    </row>
    <row r="1003" customFormat="false" ht="17.25" hidden="false" customHeight="true" outlineLevel="0" collapsed="false">
      <c r="Y1003" s="349"/>
    </row>
    <row r="1004" customFormat="false" ht="17.25" hidden="false" customHeight="true" outlineLevel="0" collapsed="false">
      <c r="Y1004" s="349"/>
    </row>
    <row r="1005" customFormat="false" ht="17.25" hidden="false" customHeight="true" outlineLevel="0" collapsed="false">
      <c r="Y1005" s="349"/>
    </row>
    <row r="1006" customFormat="false" ht="17.25" hidden="false" customHeight="true" outlineLevel="0" collapsed="false">
      <c r="Y1006" s="349"/>
    </row>
    <row r="1007" customFormat="false" ht="17.25" hidden="false" customHeight="true" outlineLevel="0" collapsed="false">
      <c r="Y1007" s="349"/>
    </row>
    <row r="1008" customFormat="false" ht="17.25" hidden="false" customHeight="true" outlineLevel="0" collapsed="false">
      <c r="Y1008" s="349"/>
    </row>
    <row r="1009" customFormat="false" ht="17.25" hidden="false" customHeight="true" outlineLevel="0" collapsed="false">
      <c r="Y1009" s="349"/>
    </row>
    <row r="1010" customFormat="false" ht="17.25" hidden="false" customHeight="true" outlineLevel="0" collapsed="false">
      <c r="Y1010" s="349"/>
    </row>
    <row r="1011" customFormat="false" ht="17.25" hidden="false" customHeight="true" outlineLevel="0" collapsed="false">
      <c r="Y1011" s="349"/>
    </row>
    <row r="1012" customFormat="false" ht="17.25" hidden="false" customHeight="true" outlineLevel="0" collapsed="false">
      <c r="Y1012" s="349"/>
    </row>
    <row r="1013" customFormat="false" ht="17.25" hidden="false" customHeight="true" outlineLevel="0" collapsed="false">
      <c r="Y1013" s="349"/>
    </row>
    <row r="1014" customFormat="false" ht="17.25" hidden="false" customHeight="true" outlineLevel="0" collapsed="false">
      <c r="Y1014" s="349"/>
    </row>
    <row r="1015" customFormat="false" ht="17.25" hidden="false" customHeight="true" outlineLevel="0" collapsed="false">
      <c r="Y1015" s="349"/>
    </row>
    <row r="1016" customFormat="false" ht="17.25" hidden="false" customHeight="true" outlineLevel="0" collapsed="false">
      <c r="Y1016" s="349"/>
    </row>
    <row r="1017" customFormat="false" ht="17.25" hidden="false" customHeight="true" outlineLevel="0" collapsed="false">
      <c r="Y1017" s="349"/>
    </row>
    <row r="1018" customFormat="false" ht="17.25" hidden="false" customHeight="true" outlineLevel="0" collapsed="false">
      <c r="Y1018" s="349"/>
    </row>
    <row r="1019" customFormat="false" ht="17.25" hidden="false" customHeight="true" outlineLevel="0" collapsed="false">
      <c r="Y1019" s="349"/>
    </row>
    <row r="1020" customFormat="false" ht="17.25" hidden="false" customHeight="true" outlineLevel="0" collapsed="false">
      <c r="Y1020" s="349"/>
    </row>
    <row r="1021" customFormat="false" ht="17.25" hidden="false" customHeight="true" outlineLevel="0" collapsed="false">
      <c r="Y1021" s="349"/>
    </row>
    <row r="1022" customFormat="false" ht="17.25" hidden="false" customHeight="true" outlineLevel="0" collapsed="false">
      <c r="Y1022" s="349"/>
    </row>
    <row r="1023" customFormat="false" ht="17.25" hidden="false" customHeight="true" outlineLevel="0" collapsed="false">
      <c r="Y1023" s="349"/>
    </row>
    <row r="1024" customFormat="false" ht="17.25" hidden="false" customHeight="true" outlineLevel="0" collapsed="false">
      <c r="Y1024" s="349"/>
    </row>
    <row r="1025" customFormat="false" ht="17.25" hidden="false" customHeight="true" outlineLevel="0" collapsed="false">
      <c r="Y1025" s="349"/>
    </row>
    <row r="1026" customFormat="false" ht="17.25" hidden="false" customHeight="true" outlineLevel="0" collapsed="false">
      <c r="Y1026" s="349"/>
    </row>
    <row r="1027" customFormat="false" ht="17.25" hidden="false" customHeight="true" outlineLevel="0" collapsed="false">
      <c r="Y1027" s="349"/>
    </row>
    <row r="1028" customFormat="false" ht="17.25" hidden="false" customHeight="true" outlineLevel="0" collapsed="false">
      <c r="Y1028" s="349"/>
    </row>
    <row r="1029" customFormat="false" ht="17.25" hidden="false" customHeight="true" outlineLevel="0" collapsed="false">
      <c r="Y1029" s="349"/>
    </row>
    <row r="1030" customFormat="false" ht="17.25" hidden="false" customHeight="true" outlineLevel="0" collapsed="false">
      <c r="Y1030" s="349"/>
    </row>
    <row r="1031" customFormat="false" ht="17.25" hidden="false" customHeight="true" outlineLevel="0" collapsed="false">
      <c r="Y1031" s="349"/>
    </row>
    <row r="1032" customFormat="false" ht="17.25" hidden="false" customHeight="true" outlineLevel="0" collapsed="false">
      <c r="Y1032" s="349"/>
    </row>
    <row r="1033" customFormat="false" ht="17.25" hidden="false" customHeight="true" outlineLevel="0" collapsed="false">
      <c r="Y1033" s="349"/>
    </row>
    <row r="1034" customFormat="false" ht="17.25" hidden="false" customHeight="true" outlineLevel="0" collapsed="false">
      <c r="Y1034" s="349"/>
    </row>
    <row r="1035" customFormat="false" ht="17.25" hidden="false" customHeight="true" outlineLevel="0" collapsed="false">
      <c r="Y1035" s="349"/>
    </row>
    <row r="1036" customFormat="false" ht="17.25" hidden="false" customHeight="true" outlineLevel="0" collapsed="false">
      <c r="Y1036" s="349"/>
    </row>
    <row r="1037" customFormat="false" ht="17.25" hidden="false" customHeight="true" outlineLevel="0" collapsed="false">
      <c r="Y1037" s="349"/>
    </row>
    <row r="1038" customFormat="false" ht="17.25" hidden="false" customHeight="true" outlineLevel="0" collapsed="false">
      <c r="Y1038" s="349"/>
    </row>
    <row r="1039" customFormat="false" ht="17.25" hidden="false" customHeight="true" outlineLevel="0" collapsed="false">
      <c r="Y1039" s="349"/>
    </row>
    <row r="1040" customFormat="false" ht="17.25" hidden="false" customHeight="true" outlineLevel="0" collapsed="false">
      <c r="Y1040" s="349"/>
    </row>
    <row r="1041" customFormat="false" ht="17.25" hidden="false" customHeight="true" outlineLevel="0" collapsed="false">
      <c r="Y1041" s="349"/>
    </row>
    <row r="1042" customFormat="false" ht="17.25" hidden="false" customHeight="true" outlineLevel="0" collapsed="false">
      <c r="Y1042" s="349"/>
    </row>
    <row r="1043" customFormat="false" ht="17.25" hidden="false" customHeight="true" outlineLevel="0" collapsed="false">
      <c r="Y1043" s="349"/>
    </row>
    <row r="1044" customFormat="false" ht="17.25" hidden="false" customHeight="true" outlineLevel="0" collapsed="false">
      <c r="Y1044" s="349"/>
    </row>
    <row r="1045" customFormat="false" ht="17.25" hidden="false" customHeight="true" outlineLevel="0" collapsed="false">
      <c r="Y1045" s="349"/>
    </row>
    <row r="1046" customFormat="false" ht="17.25" hidden="false" customHeight="true" outlineLevel="0" collapsed="false">
      <c r="Y1046" s="349"/>
    </row>
    <row r="1047" customFormat="false" ht="17.25" hidden="false" customHeight="true" outlineLevel="0" collapsed="false">
      <c r="Y1047" s="349"/>
    </row>
    <row r="1048" customFormat="false" ht="17.25" hidden="false" customHeight="true" outlineLevel="0" collapsed="false">
      <c r="Y1048" s="349"/>
    </row>
    <row r="1049" customFormat="false" ht="17.25" hidden="false" customHeight="true" outlineLevel="0" collapsed="false">
      <c r="Y1049" s="349"/>
    </row>
    <row r="1050" customFormat="false" ht="17.25" hidden="false" customHeight="true" outlineLevel="0" collapsed="false">
      <c r="Y1050" s="349"/>
    </row>
    <row r="1051" customFormat="false" ht="17.25" hidden="false" customHeight="true" outlineLevel="0" collapsed="false">
      <c r="Y1051" s="349"/>
    </row>
    <row r="1052" customFormat="false" ht="17.25" hidden="false" customHeight="true" outlineLevel="0" collapsed="false">
      <c r="Y1052" s="349"/>
    </row>
    <row r="1053" customFormat="false" ht="17.25" hidden="false" customHeight="true" outlineLevel="0" collapsed="false">
      <c r="Y1053" s="349"/>
    </row>
    <row r="1054" customFormat="false" ht="17.25" hidden="false" customHeight="true" outlineLevel="0" collapsed="false">
      <c r="Y1054" s="349"/>
    </row>
  </sheetData>
  <mergeCells count="1">
    <mergeCell ref="B54:AN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609375" defaultRowHeight="13.5" customHeight="false" zeroHeight="false" outlineLevelRow="0" outlineLevelCol="0"/>
  <cols>
    <col collapsed="false" customWidth="true" hidden="false" outlineLevel="0" max="1" min="1" style="95" width="32.82"/>
    <col collapsed="false" customWidth="true" hidden="false" outlineLevel="0" max="2" min="2" style="95" width="40"/>
    <col collapsed="false" customWidth="true" hidden="false" outlineLevel="0" max="4" min="3" style="95" width="14.33"/>
    <col collapsed="false" customWidth="true" hidden="false" outlineLevel="0" max="64" min="5" style="95" width="10.83"/>
    <col collapsed="false" customWidth="true" hidden="false" outlineLevel="0" max="1024" min="1024" style="95"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94" t="s">
        <v>44</v>
      </c>
      <c r="B3" s="294"/>
      <c r="C3" s="294"/>
      <c r="D3" s="294"/>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54" t="s">
        <v>338</v>
      </c>
      <c r="B6" s="118"/>
      <c r="C6" s="118"/>
      <c r="D6" s="118"/>
    </row>
    <row r="7" customFormat="false" ht="13.5" hidden="false" customHeight="true" outlineLevel="0" collapsed="false">
      <c r="A7" s="554" t="s">
        <v>339</v>
      </c>
      <c r="B7" s="118"/>
      <c r="C7" s="118"/>
      <c r="D7" s="118"/>
    </row>
    <row r="8" customFormat="false" ht="13.5" hidden="false" customHeight="true" outlineLevel="0" collapsed="false">
      <c r="A8" s="554" t="s">
        <v>340</v>
      </c>
      <c r="B8" s="118"/>
      <c r="C8" s="118"/>
      <c r="D8" s="118"/>
    </row>
    <row r="9" customFormat="false" ht="13.5" hidden="false" customHeight="true" outlineLevel="0" collapsed="false">
      <c r="A9" s="554" t="s">
        <v>341</v>
      </c>
      <c r="B9" s="118"/>
      <c r="C9" s="118"/>
      <c r="D9" s="118"/>
    </row>
    <row r="10" customFormat="false" ht="13.5" hidden="false" customHeight="true" outlineLevel="0" collapsed="false">
      <c r="A10" s="555"/>
    </row>
    <row r="11" customFormat="false" ht="17.25" hidden="false" customHeight="true" outlineLevel="0" collapsed="false">
      <c r="A11" s="556" t="s">
        <v>342</v>
      </c>
      <c r="B11" s="557" t="s">
        <v>343</v>
      </c>
      <c r="C11" s="557"/>
      <c r="D11" s="557"/>
    </row>
    <row r="12" customFormat="false" ht="17.25" hidden="false" customHeight="true" outlineLevel="0" collapsed="false">
      <c r="A12" s="556" t="s">
        <v>344</v>
      </c>
      <c r="B12" s="558" t="n">
        <f aca="true">TODAY()</f>
        <v>46128</v>
      </c>
      <c r="C12" s="558"/>
      <c r="D12" s="558"/>
    </row>
    <row r="13" customFormat="false" ht="4.5" hidden="false" customHeight="true" outlineLevel="0" collapsed="false"/>
    <row r="14" customFormat="false" ht="26.25" hidden="false" customHeight="true" outlineLevel="0" collapsed="false">
      <c r="B14" s="559" t="s">
        <v>345</v>
      </c>
      <c r="C14" s="560" t="s">
        <v>346</v>
      </c>
      <c r="D14" s="560" t="s">
        <v>347</v>
      </c>
    </row>
    <row r="15" customFormat="false" ht="4.5" hidden="false" customHeight="true" outlineLevel="0" collapsed="false"/>
    <row r="16" customFormat="false" ht="4.5" hidden="false" customHeight="true" outlineLevel="0" collapsed="false">
      <c r="G16" s="349"/>
    </row>
    <row r="17" customFormat="false" ht="17.25" hidden="false" customHeight="true" outlineLevel="0" collapsed="false">
      <c r="B17" s="561" t="s">
        <v>49</v>
      </c>
      <c r="C17" s="562"/>
      <c r="D17" s="563"/>
    </row>
    <row r="18" customFormat="false" ht="21.75" hidden="false" customHeight="true" outlineLevel="0" collapsed="false">
      <c r="B18" s="564" t="s">
        <v>348</v>
      </c>
      <c r="C18" s="565"/>
      <c r="D18" s="566"/>
    </row>
    <row r="19" customFormat="false" ht="21.75" hidden="false" customHeight="true" outlineLevel="0" collapsed="false">
      <c r="B19" s="561" t="s">
        <v>349</v>
      </c>
      <c r="C19" s="562"/>
      <c r="D19" s="567"/>
    </row>
    <row r="20" customFormat="false" ht="4.5" hidden="false" customHeight="true" outlineLevel="0" collapsed="false">
      <c r="B20" s="555"/>
      <c r="C20" s="568"/>
      <c r="D20" s="568"/>
    </row>
    <row r="21" customFormat="false" ht="17.25" hidden="false" customHeight="true" outlineLevel="0" collapsed="false">
      <c r="B21" s="569" t="s">
        <v>57</v>
      </c>
      <c r="C21" s="570"/>
      <c r="D21" s="571"/>
    </row>
    <row r="22" customFormat="false" ht="21.75" hidden="false" customHeight="true" outlineLevel="0" collapsed="false">
      <c r="B22" s="572" t="s">
        <v>248</v>
      </c>
      <c r="C22" s="573"/>
      <c r="D22" s="567"/>
    </row>
    <row r="23" customFormat="false" ht="4.5" hidden="false" customHeight="true" outlineLevel="0" collapsed="false">
      <c r="B23" s="555"/>
      <c r="C23" s="568"/>
      <c r="D23" s="568"/>
    </row>
    <row r="24" customFormat="false" ht="17.25" hidden="false" customHeight="true" outlineLevel="0" collapsed="false">
      <c r="B24" s="574" t="s">
        <v>87</v>
      </c>
      <c r="C24" s="575"/>
      <c r="D24" s="576"/>
    </row>
    <row r="25" customFormat="false" ht="21.75" hidden="false" customHeight="true" outlineLevel="0" collapsed="false">
      <c r="B25" s="577" t="s">
        <v>9</v>
      </c>
      <c r="C25" s="578"/>
      <c r="D25" s="567"/>
    </row>
    <row r="26" customFormat="false" ht="4.5" hidden="false" customHeight="true" outlineLevel="0" collapsed="false">
      <c r="B26" s="555"/>
      <c r="C26" s="568"/>
      <c r="D26" s="568"/>
    </row>
    <row r="27" customFormat="false" ht="17.25" hidden="false" customHeight="true" outlineLevel="0" collapsed="false">
      <c r="B27" s="579" t="s">
        <v>60</v>
      </c>
      <c r="C27" s="580"/>
      <c r="D27" s="580"/>
    </row>
    <row r="28" customFormat="false" ht="4.5" hidden="false" customHeight="true" outlineLevel="0" collapsed="false">
      <c r="B28" s="555"/>
      <c r="C28" s="568"/>
      <c r="D28" s="568"/>
    </row>
    <row r="29" customFormat="false" ht="17.25" hidden="false" customHeight="true" outlineLevel="0" collapsed="false">
      <c r="B29" s="581" t="s">
        <v>63</v>
      </c>
      <c r="C29" s="582"/>
      <c r="D29" s="583"/>
    </row>
    <row r="30" customFormat="false" ht="4.5" hidden="false" customHeight="true" outlineLevel="0" collapsed="false">
      <c r="B30" s="555"/>
      <c r="C30" s="568"/>
      <c r="D30" s="568"/>
    </row>
    <row r="31" customFormat="false" ht="17.25" hidden="false" customHeight="true" outlineLevel="0" collapsed="false">
      <c r="B31" s="584" t="s">
        <v>108</v>
      </c>
      <c r="C31" s="585"/>
      <c r="D31" s="586"/>
    </row>
    <row r="32" customFormat="false" ht="4.5" hidden="false" customHeight="true" outlineLevel="0" collapsed="false">
      <c r="B32" s="555"/>
      <c r="C32" s="568"/>
      <c r="D32" s="568"/>
    </row>
    <row r="33" customFormat="false" ht="17.25" hidden="false" customHeight="true" outlineLevel="0" collapsed="false">
      <c r="B33" s="587" t="s">
        <v>239</v>
      </c>
      <c r="C33" s="588"/>
      <c r="D33" s="504"/>
    </row>
    <row r="34" customFormat="false" ht="4.5" hidden="false" customHeight="true" outlineLevel="0" collapsed="false">
      <c r="B34" s="555"/>
      <c r="C34" s="568"/>
      <c r="D34" s="568"/>
    </row>
    <row r="35" customFormat="false" ht="17.25" hidden="false" customHeight="true" outlineLevel="0" collapsed="false">
      <c r="B35" s="589" t="s">
        <v>13</v>
      </c>
      <c r="C35" s="590"/>
      <c r="D35" s="591"/>
    </row>
    <row r="36" customFormat="false" ht="4.5" hidden="false" customHeight="true" outlineLevel="0" collapsed="false">
      <c r="B36" s="555"/>
      <c r="C36" s="568"/>
      <c r="D36" s="568"/>
    </row>
    <row r="37" customFormat="false" ht="18" hidden="false" customHeight="true" outlineLevel="0" collapsed="false">
      <c r="B37" s="592" t="s">
        <v>236</v>
      </c>
      <c r="C37" s="593"/>
      <c r="D37" s="594"/>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09375" defaultRowHeight="13.5" customHeight="false" zeroHeight="false" outlineLevelRow="0" outlineLevelCol="0"/>
  <cols>
    <col collapsed="false" customWidth="true" hidden="false" outlineLevel="0" max="1" min="1" style="95" width="10.83"/>
    <col collapsed="false" customWidth="true" hidden="false" outlineLevel="0" max="2" min="2" style="95" width="24.33"/>
    <col collapsed="false" customWidth="true" hidden="false" outlineLevel="0" max="3" min="3" style="95" width="19.83"/>
    <col collapsed="false" customWidth="true" hidden="false" outlineLevel="0" max="4" min="4" style="95" width="65"/>
    <col collapsed="false" customWidth="true" hidden="false" outlineLevel="0" max="1024" min="1024" style="95" width="11"/>
  </cols>
  <sheetData>
    <row r="1" customFormat="false" ht="13.5" hidden="false" customHeight="true" outlineLevel="0" collapsed="false"/>
    <row r="2" customFormat="false" ht="13.5" hidden="false" customHeight="true" outlineLevel="0" collapsed="false">
      <c r="B2" s="95" t="s">
        <v>350</v>
      </c>
    </row>
    <row r="3" customFormat="false" ht="13.5" hidden="false" customHeight="true" outlineLevel="0" collapsed="false"/>
    <row r="4" s="595" customFormat="true" ht="13.5" hidden="false" customHeight="true" outlineLevel="0" collapsed="false">
      <c r="B4" s="596"/>
      <c r="C4" s="596" t="s">
        <v>351</v>
      </c>
      <c r="D4" s="596" t="s">
        <v>352</v>
      </c>
    </row>
    <row r="5" s="597" customFormat="true" ht="13.5" hidden="false" customHeight="true" outlineLevel="0" collapsed="false">
      <c r="B5" s="598" t="s">
        <v>353</v>
      </c>
      <c r="C5" s="599" t="s">
        <v>354</v>
      </c>
      <c r="D5" s="599" t="s">
        <v>355</v>
      </c>
    </row>
    <row r="6" s="597" customFormat="true" ht="64.5" hidden="false" customHeight="true" outlineLevel="0" collapsed="false">
      <c r="B6" s="598"/>
      <c r="C6" s="600" t="s">
        <v>50</v>
      </c>
      <c r="D6" s="599" t="s">
        <v>356</v>
      </c>
    </row>
    <row r="7" s="597" customFormat="true" ht="26.25" hidden="false" customHeight="true" outlineLevel="0" collapsed="false">
      <c r="B7" s="598" t="s">
        <v>357</v>
      </c>
      <c r="C7" s="598" t="s">
        <v>358</v>
      </c>
      <c r="D7" s="599" t="s">
        <v>359</v>
      </c>
    </row>
    <row r="8" s="597" customFormat="true" ht="26.25" hidden="false" customHeight="true" outlineLevel="0" collapsed="false">
      <c r="B8" s="598"/>
      <c r="C8" s="600" t="s">
        <v>360</v>
      </c>
      <c r="D8" s="599" t="s">
        <v>361</v>
      </c>
    </row>
    <row r="9" s="597" customFormat="true" ht="141" hidden="false" customHeight="true" outlineLevel="0" collapsed="false">
      <c r="B9" s="598" t="s">
        <v>362</v>
      </c>
      <c r="C9" s="600" t="s">
        <v>363</v>
      </c>
      <c r="D9" s="599" t="s">
        <v>364</v>
      </c>
    </row>
    <row r="10" customFormat="false" ht="51.75" hidden="false" customHeight="true" outlineLevel="0" collapsed="false">
      <c r="B10" s="598"/>
      <c r="C10" s="600" t="s">
        <v>365</v>
      </c>
      <c r="D10" s="599" t="s">
        <v>366</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10272</TotalTime>
  <Application>LibreOffice/25.8.5.2$Windows_X86_64 LibreOffice_project/9c8b85f387cc00a89945a79c9e6239f32e450ac2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2026-04-16T17:08:47Z</dcterms:modified>
  <cp:revision>171</cp:revision>
  <dc:subject/>
  <dc:title>Prod-2020</dc:title>
</cp:coreProperties>
</file>

<file path=docProps/custom.xml><?xml version="1.0" encoding="utf-8"?>
<Properties xmlns="http://schemas.openxmlformats.org/officeDocument/2006/custom-properties" xmlns:vt="http://schemas.openxmlformats.org/officeDocument/2006/docPropsVTypes"/>
</file>