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quantite_commandee!$A$1:$V$54</definedName>
    <definedName function="false" hidden="false" localSheetId="6" name="Print_Area" vbProcedure="false">quantite_matiere!$A$1:$V$54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<sst xmlns="http://schemas.openxmlformats.org/spreadsheetml/2006/main" count="2904" uniqueCount="443">
  <si>
    <t xml:space="preserve">Pain Bis Nature</t>
  </si>
  <si>
    <t xml:space="preserve">Pain Bis Noisette</t>
  </si>
  <si>
    <t xml:space="preserve">Pain Bis Couronne</t>
  </si>
  <si>
    <t xml:space="preserve">Bis Noix-Raisins</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</si>
  <si>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</si>
  <si>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</si>
  <si>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</si>
  <si>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</si>
  <si>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</si>
  <si>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</si>
  <si>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</si>
  <si>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</si>
  <si>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</si>
  <si>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</si>
  <si>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</si>
  <si>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</si>
  <si>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</si>
  <si>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</si>
  <si>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</si>
  <si>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</si>
  <si>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</si>
  <si>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CocoCranChia</t>
  </si>
  <si>
    <t xml:space="preserve">Pain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</si>
  <si>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</si>
  <si>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</si>
  <si>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</si>
  <si>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</si>
  <si>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</si>
  <si>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</si>
  <si>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</si>
  <si>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</si>
  <si>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</si>
  <si>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</si>
  <si>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</si>
  <si>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</si>
  <si>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</si>
  <si>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</si>
  <si>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Kokokrankia</t>
  </si>
  <si>
    <t xml:space="preserve">Pains de l’Atlas</t>
  </si>
  <si>
    <t xml:space="preserve">kg</t>
  </si>
  <si>
    <t xml:space="preserve">prix des pains</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</si>
  <si>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</si>
  <si>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</si>
  <si>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</si>
  <si>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</si>
  <si>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</si>
  <si>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</si>
  <si>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</si>
  <si>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</si>
  <si>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</si>
  <si>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</si>
  <si>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</si>
  <si>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</si>
  <si>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</si>
  <si>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</si>
  <si>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</si>
  <si>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</si>
  <si>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</si>
  <si>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</si>
  <si>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</si>
  <si>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</si>
  <si>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</si>
  <si>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</si>
  <si>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</si>
  <si>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</si>
  <si>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</si>
  <si>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</si>
  <si>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</si>
  <si>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</si>
  <si>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</si>
  <si>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</si>
  <si>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</si>
  <si>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</si>
  <si>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</si>
  <si>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</si>
  <si>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</si>
  <si>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</si>
  <si>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</si>
  <si>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</si>
  <si>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</si>
  <si>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</si>
  <si>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</si>
  <si>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</si>
  <si>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</si>
  <si>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</si>
  <si>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Fougasse aux Olives</t>
  </si>
  <si>
    <t xml:space="preserve">C15</t>
  </si>
  <si>
    <t xml:space="preserve">C16</t>
  </si>
  <si>
    <t xml:space="preserve">F T65</t>
  </si>
  <si>
    <t xml:space="preserve">L PE</t>
  </si>
  <si>
    <t xml:space="preserve">Figues</t>
  </si>
  <si>
    <t xml:space="preserve">H O</t>
  </si>
  <si>
    <t xml:space="preserve">Olive</t>
  </si>
  <si>
    <t xml:space="preserve">Pâte crue</t>
  </si>
  <si>
    <t xml:space="preserve">Levain Blé Total = </t>
  </si>
  <si>
    <t xml:space="preserve">Bis / Méteil / Seigle / RsutiG / Focaccia / Épicédou</t>
  </si>
  <si>
    <t xml:space="preserve">Levain PE Total = </t>
  </si>
  <si>
    <t xml:space="preserve">PE / Allemand / Brichoutte / Cacao / PdM / Sarrasin / Ail / Fougassse / Petits Pains / CCC / Atlas</t>
  </si>
  <si>
    <t xml:space="preserve">F Seigle</t>
  </si>
  <si>
    <t xml:space="preserve">F PE</t>
  </si>
  <si>
    <t xml:space="preserve">P11</t>
  </si>
  <si>
    <t xml:space="preserve">F BA</t>
  </si>
  <si>
    <t xml:space="preserve">P12</t>
  </si>
  <si>
    <t xml:space="preserve">P13</t>
  </si>
  <si>
    <t xml:space="preserve">P14</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</si>
  <si>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</si>
  <si>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</si>
  <si>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</si>
  <si>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</si>
  <si>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</si>
  <si>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</si>
  <si>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</si>
  <si>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</si>
  <si>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</si>
  <si>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</si>
  <si>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</si>
  <si>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</si>
  <si>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</si>
  <si>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</si>
  <si>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</si>
  <si>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</si>
  <si>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</si>
  <si>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</si>
  <si>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</si>
  <si>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</si>
  <si>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</si>
  <si>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</si>
  <si>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</si>
  <si>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</si>
  <si>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</si>
  <si>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</si>
  <si>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</si>
  <si>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</si>
  <si>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</si>
  <si>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</si>
  <si>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</si>
  <si>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</si>
  <si>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</si>
  <si>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</si>
  <si>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</si>
  <si>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</si>
  <si>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</si>
  <si>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</si>
  <si>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</si>
  <si>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</si>
  <si>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</si>
  <si>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</si>
  <si>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</si>
  <si>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</si>
  <si>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</si>
  <si>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</si>
  <si>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</si>
  <si>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</si>
  <si>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</si>
  <si>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</si>
  <si>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</si>
  <si>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</si>
  <si>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</si>
  <si>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</si>
  <si>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</si>
  <si>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</si>
  <si>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</si>
  <si>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</si>
  <si>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</si>
  <si>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</si>
  <si>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</si>
  <si>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</si>
  <si>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</si>
  <si>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</si>
  <si>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</si>
  <si>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</si>
  <si>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</si>
  <si>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</si>
  <si>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</si>
  <si>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</si>
  <si>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</si>
  <si>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</si>
  <si>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</si>
  <si>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</si>
  <si>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</si>
  <si>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</si>
  <si>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</si>
  <si>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</si>
  <si>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</si>
  <si>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</si>
  <si>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</si>
  <si>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</si>
  <si>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</si>
  <si>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</si>
  <si>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</si>
  <si>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</si>
  <si>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</si>
  <si>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</si>
  <si>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</si>
  <si>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</si>
  <si>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</si>
  <si>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</si>
  <si>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</si>
  <si>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</si>
  <si>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</si>
  <si>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</si>
  <si>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</si>
  <si>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</si>
  <si>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</si>
  <si>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</si>
  <si>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</si>
  <si>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</si>
  <si>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</si>
  <si>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</si>
  <si>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</si>
  <si>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</si>
  <si>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</si>
  <si>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</si>
  <si>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</si>
  <si>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</si>
  <si>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</si>
  <si>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</si>
  <si>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</si>
  <si>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</si>
  <si>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</si>
  <si>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</si>
  <si>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</si>
  <si>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</si>
  <si>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</si>
  <si>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</si>
  <si>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</si>
  <si>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</si>
  <si>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</si>
  <si>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</si>
  <si>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</si>
  <si>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</si>
  <si>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</si>
  <si>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</si>
  <si>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</si>
  <si>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</si>
  <si>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</si>
  <si>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</si>
  <si>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</si>
  <si>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</si>
  <si>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</si>
  <si>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</si>
  <si>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</si>
  <si>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</si>
  <si>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</si>
  <si>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</si>
  <si>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</si>
  <si>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</si>
  <si>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</si>
  <si>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</si>
  <si>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</si>
  <si>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</si>
  <si>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</si>
  <si>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</si>
  <si>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</si>
  <si>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</si>
  <si>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</si>
  <si>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</si>
  <si>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</si>
  <si>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</si>
  <si>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</si>
  <si>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</si>
  <si>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</si>
  <si>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</si>
  <si>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</si>
  <si>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</si>
  <si>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</si>
  <si>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</si>
  <si>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</si>
  <si>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</si>
  <si>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</si>
  <si>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</si>
  <si>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</si>
  <si>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</si>
  <si>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</si>
  <si>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</si>
  <si>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</si>
  <si>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</si>
  <si>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</si>
  <si>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</si>
  <si>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</si>
  <si>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</si>
  <si>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</si>
  <si>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</si>
  <si>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</si>
  <si>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</si>
  <si>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</si>
  <si>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</si>
  <si>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</si>
  <si>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</si>
  <si>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</si>
  <si>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</si>
  <si>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</si>
  <si>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</si>
  <si>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</si>
  <si>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</si>
  <si>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</si>
  <si>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</si>
  <si>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</si>
  <si>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</si>
  <si>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</si>
  <si>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</si>
  <si>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</si>
  <si>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</si>
  <si>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</si>
  <si>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</si>
  <si>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</si>
  <si>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</si>
  <si>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</si>
  <si>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</si>
  <si>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</si>
  <si>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</si>
  <si>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</si>
  <si>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Kaaké =</t>
  </si>
  <si>
    <t xml:space="preserve">P Sarr</t>
  </si>
  <si>
    <t xml:space="preserve">P RG =</t>
  </si>
  <si>
    <t xml:space="preserve">P All =</t>
  </si>
  <si>
    <t xml:space="preserve">G RG</t>
  </si>
  <si>
    <t xml:space="preserve">G All</t>
  </si>
  <si>
    <t xml:space="preserve">TG RG</t>
  </si>
  <si>
    <t xml:space="preserve">P PdM</t>
  </si>
  <si>
    <t xml:space="preserve">G Pdm</t>
  </si>
  <si>
    <t xml:space="preserve">TG PdM</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</si>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</sst>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5">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2"/>
      <charset val="1"/>
    </font>
    <font>
      <sz val="11"/>
      <name val="Calibri"/>
      <family val="2"/>
      <charset val="1"/>
    </font>
    <font>
      <sz val="11"/>
      <color rgb="FF000000"/>
      <name val="Calibri"/>
      <family val="0"/>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90" wrapText="fals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9" fillId="0" borderId="3" xfId="0" applyFont="true" applyBorder="true" applyAlignment="true" applyProtection="false">
      <alignment horizontal="center" vertical="center" textRotation="90" wrapText="true" indent="0" shrinkToFit="false"/>
      <protection locked="true" hidden="false"/>
    </xf>
    <xf numFmtId="164" fontId="10" fillId="0" borderId="3" xfId="0" applyFont="true" applyBorder="true" applyAlignment="true" applyProtection="true">
      <alignment horizontal="center" vertical="center" textRotation="90" wrapText="true" indent="0" shrinkToFit="false"/>
      <protection locked="true" hidden="false"/>
    </xf>
    <xf numFmtId="164" fontId="0" fillId="0" borderId="0" xfId="0" applyFont="true" applyBorder="false" applyAlignment="true" applyProtection="true">
      <alignment horizontal="center" vertical="center" textRotation="90" wrapText="false" indent="0" shrinkToFit="false"/>
      <protection locked="true" hidden="false"/>
    </xf>
    <xf numFmtId="164" fontId="11"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8" fillId="0" borderId="1" xfId="0" applyFont="true" applyBorder="true" applyAlignment="true" applyProtection="fals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2" fillId="0" borderId="12" xfId="0" applyFont="true" applyBorder="true" applyAlignment="true" applyProtection="false">
      <alignment horizontal="center" vertical="center" textRotation="0" wrapText="false" indent="0" shrinkToFit="false"/>
      <protection locked="true" hidden="false"/>
    </xf>
    <xf numFmtId="167" fontId="12" fillId="0" borderId="13" xfId="0" applyFont="true" applyBorder="true" applyAlignment="true" applyProtection="false">
      <alignment horizontal="center" vertical="center" textRotation="0" wrapText="false" indent="0" shrinkToFit="false"/>
      <protection locked="true" hidden="false"/>
    </xf>
    <xf numFmtId="167" fontId="12" fillId="0" borderId="11" xfId="0" applyFont="true" applyBorder="true" applyAlignment="true" applyProtection="false">
      <alignment horizontal="center" vertical="center" textRotation="0" wrapText="false" indent="0" shrinkToFit="false"/>
      <protection locked="true" hidden="false"/>
    </xf>
    <xf numFmtId="167" fontId="12" fillId="0" borderId="10" xfId="0" applyFont="true" applyBorder="true" applyAlignment="true" applyProtection="false">
      <alignment horizontal="center" vertical="center" textRotation="0" wrapText="false" indent="0" shrinkToFit="false"/>
      <protection locked="true" hidden="false"/>
    </xf>
    <xf numFmtId="167" fontId="12" fillId="0" borderId="14" xfId="0" applyFont="true" applyBorder="true" applyAlignment="true" applyProtection="false">
      <alignment horizontal="center" vertical="center" textRotation="0" wrapText="false" indent="0" shrinkToFit="false"/>
      <protection locked="true" hidden="false"/>
    </xf>
    <xf numFmtId="167" fontId="12"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2" fillId="0" borderId="16" xfId="0" applyFont="true" applyBorder="true" applyAlignment="true" applyProtection="false">
      <alignment horizontal="center" vertical="center" textRotation="0" wrapText="false" indent="0" shrinkToFit="false"/>
      <protection locked="true" hidden="false"/>
    </xf>
    <xf numFmtId="167" fontId="12" fillId="0" borderId="2"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false" applyAlignment="true" applyProtection="false">
      <alignment horizontal="center" vertical="center" textRotation="0" wrapText="false" indent="0" shrinkToFit="false"/>
      <protection locked="true" hidden="false"/>
    </xf>
    <xf numFmtId="167" fontId="12" fillId="0" borderId="17" xfId="0" applyFont="true" applyBorder="true" applyAlignment="true" applyProtection="false">
      <alignment horizontal="center" vertical="center" textRotation="0" wrapText="false" indent="0" shrinkToFit="false"/>
      <protection locked="true" hidden="false"/>
    </xf>
    <xf numFmtId="167" fontId="12"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2" fillId="0" borderId="5"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false" indent="0" shrinkToFit="false"/>
      <protection locked="tru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2"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6" fontId="14" fillId="0" borderId="4" xfId="0" applyFont="true" applyBorder="true" applyAlignment="true" applyProtection="false">
      <alignment horizontal="left" vertical="center" textRotation="0" wrapText="false" indent="15"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6" fontId="14" fillId="0" borderId="0" xfId="0" applyFont="true" applyBorder="false" applyAlignment="true" applyProtection="false">
      <alignment horizontal="left" vertical="center" textRotation="0" wrapText="false" indent="15"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72" fontId="15"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3"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0" borderId="18"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6"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7" fillId="0" borderId="21"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74" fontId="17" fillId="0" borderId="22" xfId="0" applyFont="true" applyBorder="true" applyAlignment="true" applyProtection="false">
      <alignment horizontal="center" vertical="bottom" textRotation="0" wrapText="fals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7" borderId="1" xfId="0" applyFont="true" applyBorder="true" applyAlignment="true" applyProtection="false">
      <alignment horizontal="center" vertical="center" textRotation="0" wrapText="false" indent="0" shrinkToFit="false"/>
      <protection locked="true" hidden="false"/>
    </xf>
    <xf numFmtId="174" fontId="14" fillId="0" borderId="0" xfId="0" applyFont="true" applyBorder="false" applyAlignment="true" applyProtection="false">
      <alignment horizontal="general" vertical="center"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14" fillId="8"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center" textRotation="0" wrapText="false" indent="0" shrinkToFit="false"/>
      <protection locked="true" hidden="false"/>
    </xf>
    <xf numFmtId="167" fontId="14"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left" vertical="bottom" textRotation="0" wrapText="false" indent="0" shrinkToFit="false"/>
      <protection locked="true" hidden="false"/>
    </xf>
    <xf numFmtId="164" fontId="14" fillId="0" borderId="23"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left" vertical="bottom" textRotation="0" wrapText="false" indent="0" shrinkToFit="false"/>
      <protection locked="true" hidden="false"/>
    </xf>
    <xf numFmtId="167" fontId="14" fillId="0" borderId="4" xfId="0" applyFont="true" applyBorder="true" applyAlignment="true" applyProtection="false">
      <alignment horizontal="center" vertical="bottom" textRotation="0" wrapText="false" indent="0" shrinkToFit="false"/>
      <protection locked="true" hidden="false"/>
    </xf>
    <xf numFmtId="174" fontId="17" fillId="0" borderId="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true" applyAlignment="true" applyProtection="false">
      <alignment horizontal="center" vertical="center" textRotation="0" wrapText="false" indent="0" shrinkToFit="false"/>
      <protection locked="true" hidden="false"/>
    </xf>
    <xf numFmtId="174" fontId="14" fillId="0" borderId="3"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75" fontId="14" fillId="0" borderId="1" xfId="0" applyFont="true" applyBorder="true" applyAlignment="true" applyProtection="false">
      <alignment horizontal="center" vertical="center" textRotation="0" wrapText="false" indent="0" shrinkToFit="false"/>
      <protection locked="true" hidden="false"/>
    </xf>
    <xf numFmtId="174" fontId="20"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74" fontId="20"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false" applyAlignment="true" applyProtection="false">
      <alignment horizontal="left" vertical="bottom"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7"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7" fontId="14" fillId="0" borderId="5"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right" vertical="bottom" textRotation="0" wrapText="false" indent="0" shrinkToFit="false"/>
      <protection locked="true" hidden="false"/>
    </xf>
    <xf numFmtId="167" fontId="14" fillId="0" borderId="25"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76" fontId="15"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74" fontId="17" fillId="0" borderId="0"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20" fillId="0" borderId="0" xfId="0" applyFont="true" applyBorder="fals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4" fillId="0" borderId="25" xfId="0" applyFont="true" applyBorder="true" applyAlignment="true" applyProtection="false">
      <alignment horizontal="left" vertical="bottom" textRotation="0" wrapText="false" indent="0" shrinkToFit="false"/>
      <protection locked="true" hidden="false"/>
    </xf>
    <xf numFmtId="164" fontId="14" fillId="0" borderId="25" xfId="0" applyFont="true" applyBorder="true" applyAlignment="true" applyProtection="false">
      <alignment horizontal="right"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right" vertical="bottom" textRotation="0" wrapText="false" indent="0" shrinkToFit="false"/>
      <protection locked="true" hidden="false"/>
    </xf>
    <xf numFmtId="168" fontId="14"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4" fillId="8" borderId="1" xfId="0" applyFont="true" applyBorder="true" applyAlignment="true" applyProtection="false">
      <alignment horizontal="left" vertical="center" textRotation="0" wrapText="false" indent="0" shrinkToFit="false"/>
      <protection locked="true" hidden="false"/>
    </xf>
    <xf numFmtId="174" fontId="20" fillId="0" borderId="22" xfId="0" applyFont="true" applyBorder="true" applyAlignment="true" applyProtection="false">
      <alignment horizontal="left" vertical="bottom" textRotation="0" wrapText="false" indent="0" shrinkToFit="false"/>
      <protection locked="true" hidden="false"/>
    </xf>
    <xf numFmtId="174" fontId="14" fillId="8" borderId="1" xfId="0" applyFont="true" applyBorder="true" applyAlignment="true" applyProtection="false">
      <alignment horizontal="center" vertical="center" textRotation="0" wrapText="false" indent="0" shrinkToFit="false"/>
      <protection locked="true" hidden="false"/>
    </xf>
    <xf numFmtId="174" fontId="17"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left" vertical="center" textRotation="0" wrapText="false" indent="0" shrinkToFit="false"/>
      <protection locked="true" hidden="false"/>
    </xf>
    <xf numFmtId="167" fontId="14"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4" fillId="0" borderId="3" xfId="0" applyFont="true" applyBorder="true" applyAlignment="true" applyProtection="false">
      <alignment horizontal="left" vertical="bottom" textRotation="0" wrapText="false" indent="0" shrinkToFit="false"/>
      <protection locked="true" hidden="false"/>
    </xf>
    <xf numFmtId="174" fontId="17" fillId="0" borderId="3" xfId="0" applyFont="true" applyBorder="true" applyAlignment="true" applyProtection="false">
      <alignment horizontal="left" vertical="bottom" textRotation="0" wrapText="false" indent="0" shrinkToFit="false"/>
      <protection locked="true" hidden="false"/>
    </xf>
    <xf numFmtId="164" fontId="14" fillId="0" borderId="6" xfId="0" applyFont="true" applyBorder="true" applyAlignment="true" applyProtection="false">
      <alignment horizontal="left" vertical="bottom"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7" fontId="14" fillId="0" borderId="24" xfId="0" applyFont="true" applyBorder="true" applyAlignment="true" applyProtection="false">
      <alignment horizontal="right" vertical="center" textRotation="0" wrapText="false" indent="0" shrinkToFit="false"/>
      <protection locked="true" hidden="false"/>
    </xf>
    <xf numFmtId="167" fontId="14" fillId="0" borderId="25" xfId="0" applyFont="true" applyBorder="true" applyAlignment="true" applyProtection="false">
      <alignment horizontal="right" vertical="center" textRotation="0" wrapText="false" indent="0" shrinkToFit="false"/>
      <protection locked="true" hidden="false"/>
    </xf>
    <xf numFmtId="164" fontId="14" fillId="0" borderId="19"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center" vertical="center" textRotation="0" wrapText="false" indent="0" shrinkToFit="false"/>
      <protection locked="true" hidden="false"/>
    </xf>
    <xf numFmtId="167" fontId="14" fillId="0" borderId="19"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false" applyAlignment="true" applyProtection="false">
      <alignment horizontal="right" vertical="center" textRotation="0" wrapText="false" indent="0"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74" fontId="14" fillId="0" borderId="24" xfId="0" applyFont="true" applyBorder="true" applyAlignment="true" applyProtection="false">
      <alignment horizontal="center" vertical="center" textRotation="0" wrapText="false" indent="0" shrinkToFit="false"/>
      <protection locked="true" hidden="false"/>
    </xf>
    <xf numFmtId="174" fontId="14" fillId="0" borderId="19" xfId="0" applyFont="true" applyBorder="true" applyAlignment="true" applyProtection="false">
      <alignment horizontal="general" vertical="center" textRotation="0" wrapText="false" indent="0" shrinkToFit="false"/>
      <protection locked="true" hidden="false"/>
    </xf>
    <xf numFmtId="174" fontId="14"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6" fillId="0" borderId="3" xfId="0" applyFont="true" applyBorder="true" applyAlignment="true" applyProtection="false">
      <alignment horizontal="center"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6" fillId="0" borderId="1" xfId="0" applyFont="true" applyBorder="true" applyAlignment="true" applyProtection="false">
      <alignment horizontal="center" vertical="center" textRotation="0" wrapText="false" indent="0" shrinkToFit="false"/>
      <protection locked="true" hidden="false"/>
    </xf>
    <xf numFmtId="170" fontId="14" fillId="0" borderId="0" xfId="0" applyFont="true" applyBorder="false" applyAlignment="true" applyProtection="false">
      <alignment horizontal="general" vertical="center" textRotation="0" wrapText="false" indent="0" shrinkToFit="false"/>
      <protection locked="true" hidden="false"/>
    </xf>
    <xf numFmtId="170" fontId="15" fillId="0" borderId="0" xfId="0" applyFont="true" applyBorder="false" applyAlignment="true" applyProtection="false">
      <alignment horizontal="center" vertical="center" textRotation="0" wrapText="false" indent="0" shrinkToFit="false"/>
      <protection locked="true" hidden="false"/>
    </xf>
    <xf numFmtId="170" fontId="15" fillId="0" borderId="3"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left"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center" vertical="center" textRotation="0" wrapText="false" indent="0" shrinkToFit="false"/>
      <protection locked="true" hidden="false"/>
    </xf>
    <xf numFmtId="167" fontId="14" fillId="0" borderId="3"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general" vertical="center" textRotation="0" wrapText="false" indent="0" shrinkToFit="false"/>
      <protection locked="true" hidden="false"/>
    </xf>
    <xf numFmtId="167" fontId="29" fillId="0" borderId="0" xfId="0" applyFont="true" applyBorder="false" applyAlignment="true" applyProtection="false">
      <alignment horizontal="center" vertical="center" textRotation="0" wrapText="false" indent="0" shrinkToFit="false"/>
      <protection locked="true" hidden="false"/>
    </xf>
    <xf numFmtId="167" fontId="30" fillId="0" borderId="0" xfId="0" applyFont="true" applyBorder="false" applyAlignment="false" applyProtection="false">
      <alignment horizontal="general" vertical="bottom" textRotation="0" wrapText="false" indent="0" shrinkToFit="false"/>
      <protection locked="true" hidden="false"/>
    </xf>
    <xf numFmtId="167" fontId="31" fillId="0" borderId="0" xfId="0" applyFont="true" applyBorder="true" applyAlignment="true" applyProtection="false">
      <alignment horizontal="center" vertical="center" textRotation="0" wrapText="false" indent="0" shrinkToFit="false"/>
      <protection locked="true" hidden="false"/>
    </xf>
    <xf numFmtId="167" fontId="31" fillId="0" borderId="0" xfId="0" applyFont="true" applyBorder="false" applyAlignment="true" applyProtection="false">
      <alignment horizontal="general" vertical="top" textRotation="0" wrapText="false" indent="0" shrinkToFit="false"/>
      <protection locked="true" hidden="false"/>
    </xf>
    <xf numFmtId="167" fontId="32" fillId="0" borderId="0" xfId="0" applyFont="true" applyBorder="false" applyAlignment="true" applyProtection="false">
      <alignment horizontal="general" vertical="center"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29" fillId="0" borderId="1" xfId="0" applyFont="true" applyBorder="true" applyAlignment="true" applyProtection="false">
      <alignment horizontal="center" vertical="center" textRotation="0" wrapText="false" indent="0" shrinkToFit="false"/>
      <protection locked="true" hidden="false"/>
    </xf>
    <xf numFmtId="167" fontId="29" fillId="0" borderId="0" xfId="0" applyFont="true" applyBorder="true" applyAlignment="true" applyProtection="false">
      <alignment horizontal="center" vertical="center" textRotation="0" wrapText="false" indent="0" shrinkToFit="false"/>
      <protection locked="true" hidden="false"/>
    </xf>
    <xf numFmtId="167" fontId="32" fillId="0" borderId="1"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center" vertical="center" textRotation="0" wrapText="false" indent="0" shrinkToFit="false"/>
      <protection locked="true" hidden="false"/>
    </xf>
    <xf numFmtId="167" fontId="35" fillId="0" borderId="1" xfId="0" applyFont="true" applyBorder="true" applyAlignment="true" applyProtection="false">
      <alignment horizontal="general" vertical="center" textRotation="0" wrapText="false" indent="0" shrinkToFit="false"/>
      <protection locked="true" hidden="false"/>
    </xf>
    <xf numFmtId="167" fontId="35" fillId="0" borderId="1" xfId="0" applyFont="true" applyBorder="true" applyAlignment="true" applyProtection="false">
      <alignment horizontal="center" vertical="center" textRotation="0" wrapText="false" indent="0" shrinkToFit="false"/>
      <protection locked="true" hidden="false"/>
    </xf>
    <xf numFmtId="167" fontId="35" fillId="0" borderId="0" xfId="0" applyFont="true" applyBorder="false" applyAlignment="true" applyProtection="false">
      <alignment horizontal="general" vertical="center" textRotation="0" wrapText="false" indent="0" shrinkToFit="false"/>
      <protection locked="true" hidden="false"/>
    </xf>
    <xf numFmtId="167" fontId="35" fillId="0" borderId="0" xfId="0" applyFont="true" applyBorder="false" applyAlignment="true" applyProtection="false">
      <alignment horizontal="center" vertical="center" textRotation="0" wrapText="false" indent="0" shrinkToFit="false"/>
      <protection locked="true" hidden="false"/>
    </xf>
    <xf numFmtId="167" fontId="29" fillId="0" borderId="1"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1" fillId="0" borderId="20"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general" vertical="center" textRotation="0" wrapText="false" indent="0" shrinkToFit="false"/>
      <protection locked="true" hidden="false"/>
    </xf>
    <xf numFmtId="167" fontId="38" fillId="0" borderId="0" xfId="0" applyFont="true" applyBorder="tru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center" vertical="bottom" textRotation="0" wrapText="false" indent="0" shrinkToFit="false"/>
      <protection locked="true" hidden="false"/>
    </xf>
    <xf numFmtId="167" fontId="32" fillId="0" borderId="0" xfId="0" applyFont="true" applyBorder="true" applyAlignment="true" applyProtection="false">
      <alignment horizontal="left" vertical="center" textRotation="0" wrapText="false" indent="0" shrinkToFit="false"/>
      <protection locked="true" hidden="false"/>
    </xf>
    <xf numFmtId="167" fontId="32" fillId="0" borderId="0" xfId="0" applyFont="true" applyBorder="fals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left" vertical="center" textRotation="0" wrapText="false" indent="0" shrinkToFit="false"/>
      <protection locked="true" hidden="false"/>
    </xf>
    <xf numFmtId="167" fontId="32" fillId="0" borderId="1" xfId="0" applyFont="true" applyBorder="true" applyAlignment="true" applyProtection="false">
      <alignment horizontal="left" vertical="center" textRotation="0" wrapText="false" indent="0" shrinkToFit="false"/>
      <protection locked="true" hidden="false"/>
    </xf>
    <xf numFmtId="167" fontId="29" fillId="9" borderId="0" xfId="0" applyFont="true" applyBorder="false" applyAlignment="true" applyProtection="false">
      <alignment horizontal="center" vertical="center" textRotation="0" wrapText="false" indent="0" shrinkToFit="false"/>
      <protection locked="true" hidden="false"/>
    </xf>
    <xf numFmtId="167" fontId="39"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0"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0" fillId="2" borderId="1" xfId="0" applyFont="true" applyBorder="true" applyAlignment="true" applyProtection="false">
      <alignment horizontal="center" vertical="center" textRotation="0" wrapText="false" indent="0" shrinkToFit="false"/>
      <protection locked="true" hidden="false"/>
    </xf>
    <xf numFmtId="164" fontId="40" fillId="2" borderId="1" xfId="0" applyFont="true" applyBorder="true" applyAlignment="true" applyProtection="false">
      <alignment horizontal="left" vertical="center" textRotation="0" wrapText="false" indent="0" shrinkToFit="false"/>
      <protection locked="true" hidden="false"/>
    </xf>
    <xf numFmtId="174" fontId="40" fillId="2" borderId="1" xfId="0" applyFont="true" applyBorder="true" applyAlignment="true" applyProtection="false">
      <alignment horizontal="center" vertical="center" textRotation="0" wrapText="false" indent="0" shrinkToFit="false"/>
      <protection locked="true" hidden="false"/>
    </xf>
    <xf numFmtId="164" fontId="40" fillId="0" borderId="1" xfId="0" applyFont="true" applyBorder="true" applyAlignment="true" applyProtection="false">
      <alignment horizontal="left" vertical="bottom" textRotation="0" wrapText="false" indent="0" shrinkToFit="false"/>
      <protection locked="true" hidden="false"/>
    </xf>
    <xf numFmtId="174" fontId="40" fillId="0" borderId="1"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left" vertical="center" textRotation="0" wrapText="false" indent="0" shrinkToFit="false"/>
      <protection locked="true" hidden="false"/>
    </xf>
    <xf numFmtId="174" fontId="40" fillId="2" borderId="0" xfId="0" applyFont="true" applyBorder="false" applyAlignment="true" applyProtection="false">
      <alignment horizontal="center" vertical="center" textRotation="0" wrapText="false" indent="0" shrinkToFit="false"/>
      <protection locked="true" hidden="false"/>
    </xf>
    <xf numFmtId="174" fontId="40" fillId="2" borderId="0" xfId="0" applyFont="true" applyBorder="false" applyAlignment="true" applyProtection="false">
      <alignment horizontal="center" vertical="bottom" textRotation="0" wrapText="false" indent="0" shrinkToFit="false"/>
      <protection locked="true" hidden="false"/>
    </xf>
    <xf numFmtId="164" fontId="40" fillId="2" borderId="1" xfId="0" applyFont="true" applyBorder="true" applyAlignment="true" applyProtection="false">
      <alignment horizontal="left" vertical="bottom" textRotation="0" wrapText="false" indent="0" shrinkToFit="false"/>
      <protection locked="true" hidden="false"/>
    </xf>
    <xf numFmtId="174" fontId="40" fillId="2" borderId="1" xfId="0" applyFont="true" applyBorder="true" applyAlignment="true" applyProtection="false">
      <alignment horizontal="center" vertical="bottom" textRotation="0" wrapText="false" indent="0" shrinkToFit="false"/>
      <protection locked="true" hidden="false"/>
    </xf>
    <xf numFmtId="164" fontId="40" fillId="0" borderId="1" xfId="0" applyFont="true" applyBorder="true" applyAlignment="true" applyProtection="false">
      <alignment horizontal="left" vertical="center" textRotation="0" wrapText="false" indent="0" shrinkToFit="false"/>
      <protection locked="true" hidden="false"/>
    </xf>
    <xf numFmtId="174" fontId="40"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center" textRotation="0" wrapText="false" indent="0" shrinkToFit="false"/>
      <protection locked="true" hidden="false"/>
    </xf>
    <xf numFmtId="176" fontId="8" fillId="2" borderId="1" xfId="0" applyFont="true" applyBorder="true" applyAlignment="true" applyProtection="false">
      <alignment horizontal="center" vertical="center" textRotation="0" wrapText="false" indent="0" shrinkToFit="false"/>
      <protection locked="true" hidden="false"/>
    </xf>
    <xf numFmtId="176" fontId="8"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bottom"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40" fillId="10" borderId="1" xfId="0" applyFont="true" applyBorder="true" applyAlignment="true" applyProtection="false">
      <alignment horizontal="center" vertical="center" textRotation="0" wrapText="false" indent="0" shrinkToFit="false"/>
      <protection locked="true" hidden="false"/>
    </xf>
    <xf numFmtId="164" fontId="40" fillId="10" borderId="1" xfId="0" applyFont="true" applyBorder="true" applyAlignment="true" applyProtection="false">
      <alignment horizontal="left" vertical="center" textRotation="0" wrapText="false" indent="0" shrinkToFit="false"/>
      <protection locked="true" hidden="false"/>
    </xf>
    <xf numFmtId="174" fontId="40" fillId="10" borderId="1" xfId="0" applyFont="true" applyBorder="true" applyAlignment="true" applyProtection="false">
      <alignment horizontal="center" vertical="center" textRotation="0" wrapText="false" indent="0" shrinkToFit="false"/>
      <protection locked="true" hidden="false"/>
    </xf>
    <xf numFmtId="174" fontId="40" fillId="10" borderId="1" xfId="0" applyFont="true" applyBorder="true" applyAlignment="true" applyProtection="false">
      <alignment horizontal="center" vertical="bottom" textRotation="0" wrapText="false" indent="0" shrinkToFit="false"/>
      <protection locked="true" hidden="false"/>
    </xf>
    <xf numFmtId="164" fontId="40"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0" fillId="11" borderId="4" xfId="0" applyFont="true" applyBorder="true" applyAlignment="true" applyProtection="false">
      <alignment horizontal="left" vertical="center" textRotation="0" wrapText="false" indent="0" shrinkToFit="false"/>
      <protection locked="true" hidden="false"/>
    </xf>
    <xf numFmtId="164" fontId="41" fillId="0" borderId="6" xfId="0" applyFont="true" applyBorder="true" applyAlignment="true" applyProtection="false">
      <alignment horizontal="left" vertical="center" textRotation="0" wrapText="false" indent="15" shrinkToFit="false"/>
      <protection locked="true" hidden="false"/>
    </xf>
    <xf numFmtId="175" fontId="40" fillId="11" borderId="1" xfId="0" applyFont="true" applyBorder="true" applyAlignment="true" applyProtection="false">
      <alignment horizontal="center" vertical="center" textRotation="0" wrapText="false" indent="0" shrinkToFit="false"/>
      <protection locked="true" hidden="false"/>
    </xf>
    <xf numFmtId="170"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bottom" textRotation="0" wrapText="false" indent="15" shrinkToFit="false"/>
      <protection locked="true" hidden="false"/>
    </xf>
    <xf numFmtId="175"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center" textRotation="0" wrapText="false" indent="15" shrinkToFit="false"/>
      <protection locked="true" hidden="false"/>
    </xf>
    <xf numFmtId="164" fontId="40" fillId="11" borderId="1"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left" vertical="bottom" textRotation="0" wrapText="false" indent="0" shrinkToFit="false"/>
      <protection locked="true" hidden="false"/>
    </xf>
    <xf numFmtId="164" fontId="40" fillId="10" borderId="6"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true" applyProtection="false">
      <alignment horizontal="left" vertical="center" textRotation="0" wrapText="false" indent="0" shrinkToFit="false"/>
      <protection locked="true" hidden="false"/>
    </xf>
    <xf numFmtId="164" fontId="40" fillId="11" borderId="1" xfId="0" applyFont="true" applyBorder="true" applyAlignment="true" applyProtection="false">
      <alignment horizontal="general" vertical="center" textRotation="0" wrapText="false" indent="0" shrinkToFit="false"/>
      <protection locked="true" hidden="false"/>
    </xf>
    <xf numFmtId="175" fontId="42" fillId="0" borderId="1" xfId="0" applyFont="true" applyBorder="true" applyAlignment="true" applyProtection="false">
      <alignment horizontal="center"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64" fontId="44" fillId="0" borderId="22" xfId="0" applyFont="true" applyBorder="true" applyAlignment="true" applyProtection="false">
      <alignment horizontal="right" vertical="bottom" textRotation="0" wrapText="false" indent="0" shrinkToFit="false"/>
      <protection locked="true" hidden="false"/>
    </xf>
    <xf numFmtId="164" fontId="40" fillId="12" borderId="1" xfId="0" applyFont="true" applyBorder="true" applyAlignment="true" applyProtection="false">
      <alignment horizontal="left" vertical="center" textRotation="0" wrapText="false" indent="0" shrinkToFit="false"/>
      <protection locked="true" hidden="false"/>
    </xf>
    <xf numFmtId="164" fontId="40" fillId="11" borderId="4" xfId="0" applyFont="true" applyBorder="true" applyAlignment="false" applyProtection="false">
      <alignment horizontal="general" vertical="bottom" textRotation="0" wrapText="false" indent="0" shrinkToFit="false"/>
      <protection locked="true" hidden="false"/>
    </xf>
    <xf numFmtId="175" fontId="43" fillId="11" borderId="1" xfId="0" applyFont="true" applyBorder="true" applyAlignment="true" applyProtection="false">
      <alignment horizontal="center" vertical="center"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41"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0" fillId="5" borderId="6" xfId="0" applyFont="true" applyBorder="true" applyAlignment="true" applyProtection="false">
      <alignment horizontal="center" vertical="center" textRotation="90" wrapText="true" indent="0" shrinkToFit="false"/>
      <protection locked="true" hidden="false"/>
    </xf>
    <xf numFmtId="164" fontId="40" fillId="13" borderId="1" xfId="0" applyFont="true" applyBorder="tru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40" fillId="6" borderId="1" xfId="0" applyFont="true" applyBorder="true" applyAlignment="true" applyProtection="false">
      <alignment horizontal="center" vertical="center" textRotation="90" wrapText="true" indent="0" shrinkToFit="false"/>
      <protection locked="true" hidden="false"/>
    </xf>
    <xf numFmtId="164" fontId="40" fillId="14"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40" fillId="15" borderId="1" xfId="0" applyFont="true" applyBorder="true" applyAlignment="true" applyProtection="false">
      <alignment horizontal="center" vertical="center" textRotation="90" wrapText="true" indent="0" shrinkToFit="false"/>
      <protection locked="true" hidden="false"/>
    </xf>
    <xf numFmtId="164" fontId="40" fillId="16" borderId="1" xfId="0" applyFont="true" applyBorder="true" applyAlignment="true" applyProtection="false">
      <alignment horizontal="center" vertical="center" textRotation="90" wrapText="true" indent="0" shrinkToFit="false"/>
      <protection locked="true" hidden="false"/>
    </xf>
    <xf numFmtId="164" fontId="40" fillId="7" borderId="6" xfId="0" applyFont="true" applyBorder="true" applyAlignment="true" applyProtection="false">
      <alignment horizontal="center" vertical="center" textRotation="90" wrapText="true" indent="0" shrinkToFit="false"/>
      <protection locked="true" hidden="false"/>
    </xf>
    <xf numFmtId="164" fontId="40" fillId="17" borderId="6" xfId="0" applyFont="true" applyBorder="true" applyAlignment="true" applyProtection="false">
      <alignment horizontal="center" vertical="center" textRotation="90" wrapText="true" indent="0" shrinkToFit="false"/>
      <protection locked="true" hidden="false"/>
    </xf>
    <xf numFmtId="164" fontId="40"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0" fillId="18" borderId="6" xfId="0" applyFont="true" applyBorder="true" applyAlignment="true" applyProtection="false">
      <alignment horizontal="center" vertical="center" textRotation="90" wrapText="true" indent="0" shrinkToFit="false"/>
      <protection locked="true" hidden="false"/>
    </xf>
    <xf numFmtId="164" fontId="40" fillId="19" borderId="1" xfId="0" applyFont="true" applyBorder="true" applyAlignment="true" applyProtection="false">
      <alignment horizontal="center" vertical="center" textRotation="90" wrapText="true" indent="0" shrinkToFit="false"/>
      <protection locked="true" hidden="false"/>
    </xf>
    <xf numFmtId="164" fontId="40" fillId="20"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8" fillId="21" borderId="1" xfId="0" applyFont="true" applyBorder="true" applyAlignment="true" applyProtection="false">
      <alignment horizontal="center" vertical="center" textRotation="90" wrapText="false" indent="0" shrinkToFit="false"/>
      <protection locked="true" hidden="false"/>
    </xf>
    <xf numFmtId="164" fontId="8" fillId="22" borderId="1" xfId="0" applyFont="true" applyBorder="true" applyAlignment="true" applyProtection="false">
      <alignment horizontal="center" vertical="center" textRotation="90" wrapText="false" indent="0" shrinkToFit="false"/>
      <protection locked="true" hidden="false"/>
    </xf>
    <xf numFmtId="164" fontId="8" fillId="23" borderId="1" xfId="0" applyFont="true" applyBorder="true" applyAlignment="true" applyProtection="false">
      <alignment horizontal="center" vertical="center" textRotation="90" wrapText="false" indent="0" shrinkToFit="false"/>
      <protection locked="true" hidden="false"/>
    </xf>
    <xf numFmtId="164" fontId="8" fillId="24" borderId="1" xfId="0" applyFont="true" applyBorder="true" applyAlignment="true" applyProtection="false">
      <alignment horizontal="center" vertical="center" textRotation="90" wrapText="false" indent="0" shrinkToFit="false"/>
      <protection locked="true" hidden="false"/>
    </xf>
    <xf numFmtId="164" fontId="8" fillId="25" borderId="1" xfId="0" applyFont="true" applyBorder="true" applyAlignment="true" applyProtection="false">
      <alignment horizontal="center" vertical="center" textRotation="90" wrapText="false" indent="0" shrinkToFit="false"/>
      <protection locked="true" hidden="false"/>
    </xf>
    <xf numFmtId="164" fontId="8" fillId="26" borderId="1" xfId="0" applyFont="true" applyBorder="true" applyAlignment="true" applyProtection="false">
      <alignment horizontal="center" vertical="center" textRotation="90" wrapText="false" indent="0" shrinkToFit="false"/>
      <protection locked="true" hidden="false"/>
    </xf>
    <xf numFmtId="164" fontId="8" fillId="27" borderId="1" xfId="0" applyFont="true" applyBorder="true" applyAlignment="true" applyProtection="false">
      <alignment horizontal="center" vertical="center" textRotation="90" wrapText="false" indent="0" shrinkToFit="false"/>
      <protection locked="true" hidden="false"/>
    </xf>
    <xf numFmtId="164" fontId="8" fillId="28" borderId="1" xfId="0" applyFont="true" applyBorder="true" applyAlignment="true" applyProtection="false">
      <alignment horizontal="center" vertical="center" textRotation="90" wrapText="false" indent="0" shrinkToFit="false"/>
      <protection locked="true" hidden="false"/>
    </xf>
    <xf numFmtId="164" fontId="8" fillId="29" borderId="1" xfId="0" applyFont="true" applyBorder="true" applyAlignment="true" applyProtection="false">
      <alignment horizontal="center" vertical="center" textRotation="90" wrapText="false" indent="0" shrinkToFit="false"/>
      <protection locked="true" hidden="false"/>
    </xf>
    <xf numFmtId="164" fontId="8" fillId="30" borderId="1" xfId="0" applyFont="true" applyBorder="true" applyAlignment="true" applyProtection="false">
      <alignment horizontal="center" vertical="center" textRotation="90" wrapText="false" indent="0" shrinkToFit="false"/>
      <protection locked="true" hidden="false"/>
    </xf>
    <xf numFmtId="164" fontId="8" fillId="31"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8" fillId="0" borderId="6" xfId="0" applyFont="true" applyBorder="true" applyAlignment="true" applyProtection="false">
      <alignment horizontal="center" vertical="center" textRotation="0" wrapText="false" indent="0" shrinkToFit="false"/>
      <protection locked="true" hidden="false"/>
    </xf>
    <xf numFmtId="174" fontId="8" fillId="0" borderId="20" xfId="0" applyFont="true" applyBorder="true" applyAlignment="true" applyProtection="false">
      <alignment horizontal="center" vertical="center" textRotation="0" wrapText="false" indent="0" shrinkToFit="false"/>
      <protection locked="true" hidden="false"/>
    </xf>
    <xf numFmtId="174" fontId="25" fillId="0" borderId="6" xfId="0" applyFont="true" applyBorder="true" applyAlignment="true" applyProtection="false">
      <alignment horizontal="center" vertical="center" textRotation="0" wrapText="false" indent="0" shrinkToFit="false"/>
      <protection locked="true" hidden="false"/>
    </xf>
    <xf numFmtId="174" fontId="8" fillId="0" borderId="7" xfId="0" applyFont="true" applyBorder="true" applyAlignment="true" applyProtection="false">
      <alignment horizontal="center" vertical="center" textRotation="0" wrapText="false" indent="0" shrinkToFit="false"/>
      <protection locked="true" hidden="false"/>
    </xf>
    <xf numFmtId="174" fontId="25" fillId="0" borderId="20" xfId="0" applyFont="true" applyBorder="true" applyAlignment="true" applyProtection="false">
      <alignment horizontal="center" vertical="center" textRotation="0" wrapText="false" indent="0" shrinkToFit="false"/>
      <protection locked="true" hidden="false"/>
    </xf>
    <xf numFmtId="174" fontId="8" fillId="0" borderId="1"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false" applyAlignment="true" applyProtection="false">
      <alignment horizontal="center" vertical="center" textRotation="0" wrapText="false" indent="0" shrinkToFit="false"/>
      <protection locked="true" hidden="false"/>
    </xf>
    <xf numFmtId="174" fontId="8" fillId="22" borderId="1" xfId="0" applyFont="true" applyBorder="true" applyAlignment="true" applyProtection="false">
      <alignment horizontal="center" vertical="center" textRotation="0" wrapText="false" indent="0" shrinkToFit="false"/>
      <protection locked="true" hidden="false"/>
    </xf>
    <xf numFmtId="174" fontId="8" fillId="23" borderId="3" xfId="0" applyFont="true" applyBorder="true" applyAlignment="true" applyProtection="false">
      <alignment horizontal="center" vertical="center" textRotation="0" wrapText="false" indent="0" shrinkToFit="false"/>
      <protection locked="true" hidden="false"/>
    </xf>
    <xf numFmtId="174" fontId="8" fillId="24" borderId="1" xfId="0" applyFont="true" applyBorder="true" applyAlignment="true" applyProtection="false">
      <alignment horizontal="center" vertical="center" textRotation="0" wrapText="false" indent="0" shrinkToFit="false"/>
      <protection locked="true" hidden="false"/>
    </xf>
    <xf numFmtId="174" fontId="8" fillId="25" borderId="1" xfId="0" applyFont="true" applyBorder="true" applyAlignment="true" applyProtection="false">
      <alignment horizontal="center" vertical="center" textRotation="0" wrapText="false" indent="0" shrinkToFit="false"/>
      <protection locked="true" hidden="false"/>
    </xf>
    <xf numFmtId="174" fontId="8" fillId="26" borderId="1" xfId="0" applyFont="true" applyBorder="true" applyAlignment="true" applyProtection="false">
      <alignment horizontal="center" vertical="center" textRotation="0" wrapText="false" indent="0" shrinkToFit="false"/>
      <protection locked="true" hidden="false"/>
    </xf>
    <xf numFmtId="174" fontId="8" fillId="27" borderId="1" xfId="0" applyFont="true" applyBorder="true" applyAlignment="true" applyProtection="false">
      <alignment horizontal="center" vertical="center" textRotation="0" wrapText="false" indent="0" shrinkToFit="false"/>
      <protection locked="true" hidden="false"/>
    </xf>
    <xf numFmtId="174" fontId="8" fillId="28" borderId="1" xfId="0" applyFont="true" applyBorder="true" applyAlignment="true" applyProtection="false">
      <alignment horizontal="center" vertical="center" textRotation="0" wrapText="false" indent="0" shrinkToFit="false"/>
      <protection locked="true" hidden="false"/>
    </xf>
    <xf numFmtId="174" fontId="8" fillId="29" borderId="1" xfId="0" applyFont="true" applyBorder="true" applyAlignment="true" applyProtection="false">
      <alignment horizontal="center" vertical="center" textRotation="0" wrapText="false" indent="0" shrinkToFit="false"/>
      <protection locked="true" hidden="false"/>
    </xf>
    <xf numFmtId="174" fontId="8" fillId="30" borderId="1" xfId="0" applyFont="true" applyBorder="true" applyAlignment="true" applyProtection="false">
      <alignment horizontal="center" vertical="center" textRotation="0" wrapText="false" indent="0" shrinkToFit="false"/>
      <protection locked="true" hidden="false"/>
    </xf>
    <xf numFmtId="174" fontId="8" fillId="31" borderId="1" xfId="0" applyFont="true" applyBorder="true" applyAlignment="true" applyProtection="false">
      <alignment horizontal="center" vertical="center" textRotation="0" wrapText="false" indent="0" shrinkToFit="false"/>
      <protection locked="true" hidden="false"/>
    </xf>
    <xf numFmtId="164" fontId="48" fillId="32" borderId="6" xfId="0" applyFont="true" applyBorder="true" applyAlignment="false" applyProtection="false">
      <alignment horizontal="general" vertical="bottom" textRotation="0" wrapText="false" indent="0" shrinkToFit="false"/>
      <protection locked="true" hidden="false"/>
    </xf>
    <xf numFmtId="174" fontId="8" fillId="5" borderId="6" xfId="0" applyFont="true" applyBorder="true" applyAlignment="true" applyProtection="false">
      <alignment horizontal="center" vertical="center" textRotation="0" wrapText="false" indent="0" shrinkToFit="false"/>
      <protection locked="true" hidden="false"/>
    </xf>
    <xf numFmtId="174" fontId="8" fillId="13" borderId="6" xfId="0" applyFont="true" applyBorder="true" applyAlignment="true" applyProtection="false">
      <alignment horizontal="center" vertical="center" textRotation="0" wrapText="false" indent="0" shrinkToFit="false"/>
      <protection locked="true" hidden="false"/>
    </xf>
    <xf numFmtId="174" fontId="8" fillId="6" borderId="6" xfId="0" applyFont="true" applyBorder="true" applyAlignment="true" applyProtection="false">
      <alignment horizontal="center" vertical="center" textRotation="0" wrapText="false" indent="0" shrinkToFit="false"/>
      <protection locked="true" hidden="false"/>
    </xf>
    <xf numFmtId="174" fontId="8" fillId="14" borderId="1" xfId="0" applyFont="true" applyBorder="true" applyAlignment="true" applyProtection="false">
      <alignment horizontal="center" vertical="center" textRotation="0" wrapText="false" indent="0" shrinkToFit="false"/>
      <protection locked="true" hidden="false"/>
    </xf>
    <xf numFmtId="174" fontId="8" fillId="15" borderId="6" xfId="0" applyFont="true" applyBorder="true" applyAlignment="true" applyProtection="false">
      <alignment horizontal="center" vertical="center" textRotation="0" wrapText="false" indent="0" shrinkToFit="false"/>
      <protection locked="true" hidden="false"/>
    </xf>
    <xf numFmtId="174" fontId="8" fillId="16" borderId="7" xfId="0" applyFont="true" applyBorder="true" applyAlignment="true" applyProtection="false">
      <alignment horizontal="center" vertical="center" textRotation="0" wrapText="false" indent="0" shrinkToFit="false"/>
      <protection locked="true" hidden="false"/>
    </xf>
    <xf numFmtId="174" fontId="8" fillId="7" borderId="6" xfId="0" applyFont="true" applyBorder="true" applyAlignment="true" applyProtection="false">
      <alignment horizontal="center" vertical="center" textRotation="0" wrapText="false" indent="0" shrinkToFit="false"/>
      <protection locked="true" hidden="false"/>
    </xf>
    <xf numFmtId="174" fontId="8" fillId="17" borderId="6" xfId="0" applyFont="true" applyBorder="true" applyAlignment="true" applyProtection="false">
      <alignment horizontal="center" vertical="center" textRotation="0" wrapText="false" indent="0" shrinkToFit="false"/>
      <protection locked="true" hidden="false"/>
    </xf>
    <xf numFmtId="174" fontId="8" fillId="8" borderId="6" xfId="0" applyFont="true" applyBorder="true" applyAlignment="true" applyProtection="false">
      <alignment horizontal="center" vertical="center" textRotation="0" wrapText="false" indent="0" shrinkToFit="false"/>
      <protection locked="true" hidden="false"/>
    </xf>
    <xf numFmtId="174" fontId="25" fillId="3" borderId="6" xfId="0" applyFont="true" applyBorder="true" applyAlignment="true" applyProtection="false">
      <alignment horizontal="center" vertical="center" textRotation="0" wrapText="false" indent="0" shrinkToFit="false"/>
      <protection locked="true" hidden="false"/>
    </xf>
    <xf numFmtId="174" fontId="8" fillId="18" borderId="6" xfId="0" applyFont="true" applyBorder="true" applyAlignment="true" applyProtection="false">
      <alignment horizontal="center" vertical="center" textRotation="0" wrapText="false" indent="0" shrinkToFit="false"/>
      <protection locked="true" hidden="false"/>
    </xf>
    <xf numFmtId="174" fontId="8" fillId="20" borderId="6" xfId="0" applyFont="true" applyBorder="true" applyAlignment="true" applyProtection="false">
      <alignment horizontal="center" vertical="center" textRotation="0" wrapText="false" indent="0" shrinkToFit="false"/>
      <protection locked="true" hidden="false"/>
    </xf>
    <xf numFmtId="174" fontId="8" fillId="21"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2" borderId="1" xfId="0" applyFont="true" applyBorder="true" applyAlignment="false" applyProtection="false">
      <alignment horizontal="general" vertical="bottom" textRotation="0" wrapText="false" indent="0" shrinkToFit="false"/>
      <protection locked="true" hidden="false"/>
    </xf>
    <xf numFmtId="174" fontId="8" fillId="5" borderId="1" xfId="0" applyFont="true" applyBorder="true" applyAlignment="true" applyProtection="false">
      <alignment horizontal="center" vertical="center" textRotation="0" wrapText="false" indent="0" shrinkToFit="false"/>
      <protection locked="true" hidden="false"/>
    </xf>
    <xf numFmtId="174" fontId="8" fillId="13" borderId="1" xfId="0" applyFont="true" applyBorder="true" applyAlignment="true" applyProtection="false">
      <alignment horizontal="center" vertical="center" textRotation="0" wrapText="false" indent="0" shrinkToFit="false"/>
      <protection locked="true" hidden="false"/>
    </xf>
    <xf numFmtId="174" fontId="8" fillId="6" borderId="1" xfId="0" applyFont="true" applyBorder="true" applyAlignment="true" applyProtection="false">
      <alignment horizontal="center" vertical="center" textRotation="0" wrapText="false" indent="0" shrinkToFit="false"/>
      <protection locked="true" hidden="false"/>
    </xf>
    <xf numFmtId="174" fontId="25" fillId="0" borderId="1" xfId="0" applyFont="true" applyBorder="true" applyAlignment="true" applyProtection="false">
      <alignment horizontal="center" vertical="center" textRotation="0" wrapText="false" indent="0" shrinkToFit="false"/>
      <protection locked="true" hidden="false"/>
    </xf>
    <xf numFmtId="174" fontId="8" fillId="15" borderId="1" xfId="0" applyFont="true" applyBorder="true" applyAlignment="true" applyProtection="false">
      <alignment horizontal="center" vertical="center" textRotation="0" wrapText="false" indent="0" shrinkToFit="false"/>
      <protection locked="true" hidden="false"/>
    </xf>
    <xf numFmtId="174" fontId="8" fillId="16" borderId="5" xfId="0" applyFont="true" applyBorder="true" applyAlignment="true" applyProtection="false">
      <alignment horizontal="center" vertical="center" textRotation="0" wrapText="false" indent="0" shrinkToFit="false"/>
      <protection locked="true" hidden="false"/>
    </xf>
    <xf numFmtId="174" fontId="8" fillId="7" borderId="1" xfId="0" applyFont="true" applyBorder="true" applyAlignment="true" applyProtection="false">
      <alignment horizontal="center" vertical="center" textRotation="0" wrapText="false" indent="0" shrinkToFit="false"/>
      <protection locked="true" hidden="false"/>
    </xf>
    <xf numFmtId="174" fontId="8" fillId="17" borderId="1" xfId="0" applyFont="true" applyBorder="true" applyAlignment="true" applyProtection="false">
      <alignment horizontal="center" vertical="center" textRotation="0" wrapText="false" indent="0" shrinkToFit="false"/>
      <protection locked="true" hidden="false"/>
    </xf>
    <xf numFmtId="174" fontId="8" fillId="8" borderId="1" xfId="0" applyFont="true" applyBorder="true" applyAlignment="true" applyProtection="false">
      <alignment horizontal="center" vertical="center" textRotation="0" wrapText="false" indent="0" shrinkToFit="false"/>
      <protection locked="true" hidden="false"/>
    </xf>
    <xf numFmtId="174" fontId="25" fillId="3" borderId="1" xfId="0" applyFont="true" applyBorder="true" applyAlignment="true" applyProtection="false">
      <alignment horizontal="center" vertical="center" textRotation="0" wrapText="false" indent="0" shrinkToFit="false"/>
      <protection locked="true" hidden="false"/>
    </xf>
    <xf numFmtId="174" fontId="8" fillId="18" borderId="1" xfId="0" applyFont="true" applyBorder="true" applyAlignment="true" applyProtection="false">
      <alignment horizontal="center" vertical="center" textRotation="0" wrapText="false" indent="0" shrinkToFit="false"/>
      <protection locked="true" hidden="false"/>
    </xf>
    <xf numFmtId="174" fontId="8" fillId="20" borderId="1" xfId="0" applyFont="true" applyBorder="true" applyAlignment="true" applyProtection="false">
      <alignment horizontal="center" vertical="center" textRotation="0" wrapText="false" indent="0" shrinkToFit="false"/>
      <protection locked="true" hidden="false"/>
    </xf>
    <xf numFmtId="174" fontId="25" fillId="0" borderId="0" xfId="0" applyFont="true" applyBorder="false" applyAlignment="true" applyProtection="false">
      <alignment horizontal="center" vertical="center" textRotation="0" wrapText="false" indent="0" shrinkToFit="false"/>
      <protection locked="true" hidden="false"/>
    </xf>
    <xf numFmtId="164" fontId="40" fillId="32" borderId="1" xfId="0" applyFont="true" applyBorder="true" applyAlignment="false" applyProtection="false">
      <alignment horizontal="general" vertical="bottom" textRotation="0" wrapText="false" indent="0" shrinkToFit="false"/>
      <protection locked="true" hidden="false"/>
    </xf>
    <xf numFmtId="174" fontId="8" fillId="0" borderId="26" xfId="0" applyFont="true" applyBorder="true" applyAlignment="true" applyProtection="false">
      <alignment horizontal="center" vertical="center" textRotation="0" wrapText="false" indent="0" shrinkToFit="false"/>
      <protection locked="true" hidden="false"/>
    </xf>
    <xf numFmtId="174" fontId="25"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8" fillId="0" borderId="23" xfId="0" applyFont="true" applyBorder="true" applyAlignment="true" applyProtection="false">
      <alignment horizontal="center" vertical="center" textRotation="0" wrapText="false" indent="0" shrinkToFit="false"/>
      <protection locked="true" hidden="false"/>
    </xf>
    <xf numFmtId="174" fontId="25"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3" borderId="22" xfId="0" applyFont="true" applyBorder="true" applyAlignment="false" applyProtection="false">
      <alignment horizontal="general" vertical="bottom" textRotation="0" wrapText="false" indent="0" shrinkToFit="false"/>
      <protection locked="true" hidden="false"/>
    </xf>
    <xf numFmtId="174" fontId="8" fillId="33" borderId="22" xfId="0" applyFont="true" applyBorder="true" applyAlignment="true" applyProtection="false">
      <alignment horizontal="center" vertical="center" textRotation="0" wrapText="false" indent="0" shrinkToFit="false"/>
      <protection locked="true" hidden="false"/>
    </xf>
    <xf numFmtId="174" fontId="25" fillId="0" borderId="22" xfId="0" applyFont="true" applyBorder="true" applyAlignment="true" applyProtection="false">
      <alignment horizontal="center" vertical="center" textRotation="0" wrapText="false" indent="0" shrinkToFit="false"/>
      <protection locked="true" hidden="false"/>
    </xf>
    <xf numFmtId="174" fontId="8" fillId="33" borderId="15"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0" wrapText="false" indent="0" shrinkToFit="false"/>
      <protection locked="true" hidden="false"/>
    </xf>
    <xf numFmtId="164" fontId="48" fillId="33" borderId="6" xfId="0" applyFont="true" applyBorder="true" applyAlignment="false" applyProtection="false">
      <alignment horizontal="general" vertical="bottom" textRotation="0" wrapText="false" indent="0" shrinkToFit="false"/>
      <protection locked="true" hidden="false"/>
    </xf>
    <xf numFmtId="174" fontId="8" fillId="33" borderId="6" xfId="0" applyFont="true" applyBorder="true" applyAlignment="true" applyProtection="false">
      <alignment horizontal="center" vertical="center" textRotation="0" wrapText="false" indent="0" shrinkToFit="false"/>
      <protection locked="true" hidden="false"/>
    </xf>
    <xf numFmtId="174" fontId="8" fillId="33" borderId="7"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8" fillId="14"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0"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0" fillId="0" borderId="0" xfId="0" applyFont="true" applyBorder="false" applyAlignment="true" applyProtection="false">
      <alignment horizontal="center" vertical="center" textRotation="0" wrapText="false" indent="0" shrinkToFit="false"/>
      <protection locked="true" hidden="false"/>
    </xf>
    <xf numFmtId="164" fontId="40"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8" fillId="0" borderId="15" xfId="0" applyFont="true" applyBorder="true" applyAlignment="true" applyProtection="false">
      <alignment horizontal="center" vertical="center" textRotation="0" wrapText="false" indent="0" shrinkToFit="false"/>
      <protection locked="true" hidden="false"/>
    </xf>
    <xf numFmtId="164" fontId="8" fillId="34" borderId="0" xfId="0" applyFont="true" applyBorder="false" applyAlignment="true" applyProtection="false">
      <alignment horizontal="center" vertical="center" textRotation="0" wrapText="false" indent="0" shrinkToFit="false"/>
      <protection locked="true" hidden="false"/>
    </xf>
    <xf numFmtId="164" fontId="8" fillId="24"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90" wrapText="tru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64" fontId="40" fillId="7" borderId="1" xfId="0" applyFont="true" applyBorder="true" applyAlignment="true" applyProtection="false">
      <alignment horizontal="center" vertical="center" textRotation="90" wrapText="true" indent="0" shrinkToFit="false"/>
      <protection locked="true" hidden="false"/>
    </xf>
    <xf numFmtId="164" fontId="40" fillId="17" borderId="1" xfId="0" applyFont="true" applyBorder="true" applyAlignment="true" applyProtection="false">
      <alignment horizontal="center" vertical="center" textRotation="90" wrapText="true" indent="0" shrinkToFit="false"/>
      <protection locked="true" hidden="false"/>
    </xf>
    <xf numFmtId="164" fontId="40"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0" fillId="35" borderId="1" xfId="0" applyFont="true" applyBorder="true" applyAlignment="true" applyProtection="false">
      <alignment horizontal="center" vertical="center" textRotation="90" wrapText="true" indent="0" shrinkToFit="false"/>
      <protection locked="true" hidden="false"/>
    </xf>
    <xf numFmtId="164" fontId="40" fillId="18" borderId="1" xfId="0" applyFont="true" applyBorder="true" applyAlignment="true" applyProtection="false">
      <alignment horizontal="center" vertical="center" textRotation="90" wrapText="true" indent="0" shrinkToFit="false"/>
      <protection locked="true" hidden="false"/>
    </xf>
    <xf numFmtId="164" fontId="40" fillId="0" borderId="21" xfId="0" applyFont="true" applyBorder="true" applyAlignment="true" applyProtection="false">
      <alignment horizontal="center" vertical="center" textRotation="90" wrapText="true" indent="0" shrinkToFit="false"/>
      <protection locked="true" hidden="false"/>
    </xf>
    <xf numFmtId="164" fontId="40" fillId="34" borderId="1" xfId="0" applyFont="true" applyBorder="true" applyAlignment="true" applyProtection="false">
      <alignment horizontal="center" vertical="center" textRotation="90" wrapText="true" indent="0" shrinkToFit="false"/>
      <protection locked="true" hidden="false"/>
    </xf>
    <xf numFmtId="164" fontId="40" fillId="0" borderId="0" xfId="0" applyFont="true" applyBorder="false" applyAlignment="true" applyProtection="false">
      <alignment horizontal="center" vertical="center" textRotation="90" wrapText="true" indent="0" shrinkToFit="false"/>
      <protection locked="true" hidden="false"/>
    </xf>
    <xf numFmtId="164" fontId="40" fillId="24" borderId="1" xfId="0" applyFont="true" applyBorder="true" applyAlignment="true" applyProtection="false">
      <alignment horizontal="center" vertical="center" textRotation="90" wrapText="true" indent="0" shrinkToFit="false"/>
      <protection locked="true" hidden="false"/>
    </xf>
    <xf numFmtId="164" fontId="40" fillId="20" borderId="1" xfId="0" applyFont="true" applyBorder="true" applyAlignment="true" applyProtection="false">
      <alignment horizontal="center" vertical="center" textRotation="90" wrapText="true" indent="0" shrinkToFit="false"/>
      <protection locked="true" hidden="false"/>
    </xf>
    <xf numFmtId="164" fontId="8" fillId="36" borderId="1"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40" fillId="24" borderId="6" xfId="0" applyFont="true" applyBorder="true" applyAlignment="true" applyProtection="false">
      <alignment horizontal="center" vertical="center" textRotation="90" wrapText="true" indent="0" shrinkToFit="false"/>
      <protection locked="true" hidden="false"/>
    </xf>
    <xf numFmtId="164" fontId="40" fillId="23" borderId="6" xfId="0" applyFont="true" applyBorder="true" applyAlignment="true" applyProtection="false">
      <alignment horizontal="center" vertical="center" textRotation="90" wrapText="true" indent="0" shrinkToFit="false"/>
      <protection locked="true" hidden="false"/>
    </xf>
    <xf numFmtId="164" fontId="40" fillId="37" borderId="1" xfId="0" applyFont="true" applyBorder="true" applyAlignment="true" applyProtection="false">
      <alignment horizontal="center" vertical="center" textRotation="90" wrapText="true" indent="0" shrinkToFit="false"/>
      <protection locked="true" hidden="false"/>
    </xf>
    <xf numFmtId="164" fontId="40" fillId="0" borderId="1" xfId="0" applyFont="true" applyBorder="true" applyAlignment="true" applyProtection="false">
      <alignment horizontal="center" vertical="center" textRotation="90" wrapText="true" indent="0" shrinkToFit="false"/>
      <protection locked="true" hidden="false"/>
    </xf>
    <xf numFmtId="164" fontId="8" fillId="26" borderId="1" xfId="0" applyFont="true" applyBorder="true" applyAlignment="true" applyProtection="false">
      <alignment horizontal="center" vertical="center" textRotation="90" wrapText="true" indent="0" shrinkToFit="false"/>
      <protection locked="true" hidden="false"/>
    </xf>
    <xf numFmtId="164" fontId="8" fillId="38" borderId="1" xfId="0" applyFont="true" applyBorder="true" applyAlignment="true" applyProtection="false">
      <alignment horizontal="center" vertical="center" textRotation="90" wrapText="false" indent="0" shrinkToFit="false"/>
      <protection locked="true" hidden="false"/>
    </xf>
    <xf numFmtId="176" fontId="8"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true" indent="0" shrinkToFit="false"/>
      <protection locked="true" hidden="false"/>
    </xf>
    <xf numFmtId="167" fontId="40" fillId="39" borderId="1" xfId="0" applyFont="true" applyBorder="true" applyAlignment="true" applyProtection="false">
      <alignment horizontal="center" vertical="center" textRotation="0" wrapText="true" indent="0" shrinkToFit="false"/>
      <protection locked="true" hidden="false"/>
    </xf>
    <xf numFmtId="168" fontId="40" fillId="0"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8" fontId="8" fillId="0" borderId="0" xfId="0" applyFont="true" applyBorder="false" applyAlignment="true" applyProtection="false">
      <alignment horizontal="center" vertical="center" textRotation="0" wrapText="false" indent="0" shrinkToFit="false"/>
      <protection locked="true" hidden="false"/>
    </xf>
    <xf numFmtId="167" fontId="40" fillId="5" borderId="1" xfId="0" applyFont="true" applyBorder="true" applyAlignment="true" applyProtection="false">
      <alignment horizontal="center" vertical="center" textRotation="0" wrapText="true" indent="0" shrinkToFit="false"/>
      <protection locked="true" hidden="false"/>
    </xf>
    <xf numFmtId="167" fontId="40" fillId="40" borderId="1" xfId="0" applyFont="true" applyBorder="true" applyAlignment="true" applyProtection="false">
      <alignment horizontal="center" vertical="center" textRotation="0" wrapText="true" indent="0" shrinkToFit="false"/>
      <protection locked="true" hidden="false"/>
    </xf>
    <xf numFmtId="164" fontId="40" fillId="39" borderId="1" xfId="0" applyFont="true" applyBorder="true" applyAlignment="true" applyProtection="false">
      <alignment horizontal="center" vertical="center" textRotation="0" wrapText="true" indent="0" shrinkToFit="false"/>
      <protection locked="true" hidden="false"/>
    </xf>
    <xf numFmtId="167" fontId="40" fillId="6" borderId="1" xfId="0" applyFont="true" applyBorder="true" applyAlignment="true" applyProtection="false">
      <alignment horizontal="center" vertical="center" textRotation="0" wrapText="true" indent="0" shrinkToFit="false"/>
      <protection locked="true" hidden="false"/>
    </xf>
    <xf numFmtId="167" fontId="40" fillId="15" borderId="1" xfId="0" applyFont="true" applyBorder="true" applyAlignment="true" applyProtection="false">
      <alignment horizontal="center" vertical="center" textRotation="0" wrapText="true" indent="0" shrinkToFit="false"/>
      <protection locked="true" hidden="false"/>
    </xf>
    <xf numFmtId="167" fontId="40" fillId="7" borderId="1" xfId="0" applyFont="true" applyBorder="true" applyAlignment="true" applyProtection="false">
      <alignment horizontal="center" vertical="center" textRotation="0" wrapText="true" indent="0" shrinkToFit="false"/>
      <protection locked="true" hidden="false"/>
    </xf>
    <xf numFmtId="167" fontId="40"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0" fillId="35" borderId="1" xfId="0" applyFont="true" applyBorder="true" applyAlignment="true" applyProtection="false">
      <alignment horizontal="center" vertical="center" textRotation="0" wrapText="true" indent="0" shrinkToFit="false"/>
      <protection locked="true" hidden="false"/>
    </xf>
    <xf numFmtId="167" fontId="40" fillId="18" borderId="1" xfId="0" applyFont="true" applyBorder="true" applyAlignment="true" applyProtection="false">
      <alignment horizontal="center" vertical="center" textRotation="0" wrapText="true" indent="0" shrinkToFit="false"/>
      <protection locked="true" hidden="false"/>
    </xf>
    <xf numFmtId="167" fontId="8" fillId="39" borderId="0" xfId="0" applyFont="true" applyBorder="false" applyAlignment="true" applyProtection="false">
      <alignment horizontal="center" vertical="center" textRotation="0" wrapText="false" indent="0" shrinkToFit="false"/>
      <protection locked="true" hidden="false"/>
    </xf>
    <xf numFmtId="164" fontId="8" fillId="39" borderId="0" xfId="0" applyFont="true" applyBorder="false" applyAlignment="true" applyProtection="false">
      <alignment horizontal="center" vertical="center" textRotation="0" wrapText="false" indent="0" shrinkToFit="false"/>
      <protection locked="true" hidden="false"/>
    </xf>
    <xf numFmtId="164" fontId="0" fillId="39" borderId="1" xfId="0" applyFont="false" applyBorder="true" applyAlignment="false" applyProtection="false">
      <alignment horizontal="general" vertical="bottom" textRotation="0" wrapText="false" indent="0" shrinkToFit="false"/>
      <protection locked="true" hidden="false"/>
    </xf>
    <xf numFmtId="168" fontId="40" fillId="39" borderId="1" xfId="0" applyFont="true" applyBorder="true" applyAlignment="true" applyProtection="false">
      <alignment horizontal="center" vertical="center" textRotation="0" wrapText="true" indent="0" shrinkToFit="false"/>
      <protection locked="true" hidden="false"/>
    </xf>
    <xf numFmtId="168" fontId="40" fillId="4"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47" fillId="39" borderId="1" xfId="0" applyFont="true" applyBorder="true" applyAlignment="true" applyProtection="false">
      <alignment horizontal="center" vertical="center" textRotation="0" wrapText="true" indent="0" shrinkToFit="false"/>
      <protection locked="true" hidden="false"/>
    </xf>
    <xf numFmtId="164" fontId="40" fillId="35" borderId="1" xfId="0" applyFont="true" applyBorder="true" applyAlignment="true" applyProtection="false">
      <alignment horizontal="center" vertical="center" textRotation="0" wrapText="true" indent="0" shrinkToFit="false"/>
      <protection locked="true" hidden="false"/>
    </xf>
    <xf numFmtId="164" fontId="40" fillId="32" borderId="1" xfId="0" applyFont="true" applyBorder="true" applyAlignment="true" applyProtection="false">
      <alignment horizontal="left" vertical="center" textRotation="0" wrapText="false" indent="0" shrinkToFit="false"/>
      <protection locked="true" hidden="false"/>
    </xf>
    <xf numFmtId="172" fontId="8" fillId="14" borderId="1" xfId="0" applyFont="true" applyBorder="true" applyAlignment="true" applyProtection="false">
      <alignment horizontal="center" vertical="center" textRotation="0" wrapText="true" indent="0" shrinkToFit="false"/>
      <protection locked="true" hidden="false"/>
    </xf>
    <xf numFmtId="174" fontId="8" fillId="16" borderId="1" xfId="0" applyFont="true" applyBorder="true" applyAlignment="true" applyProtection="false">
      <alignment horizontal="center" vertical="center" textRotation="0" wrapText="false" indent="0" shrinkToFit="false"/>
      <protection locked="true" hidden="false"/>
    </xf>
    <xf numFmtId="174" fontId="8" fillId="35" borderId="1" xfId="0" applyFont="true" applyBorder="true" applyAlignment="true" applyProtection="false">
      <alignment horizontal="center" vertical="center" textRotation="0" wrapText="false" indent="0" shrinkToFit="false"/>
      <protection locked="true" hidden="false"/>
    </xf>
    <xf numFmtId="172" fontId="8" fillId="24" borderId="1" xfId="0" applyFont="true" applyBorder="true" applyAlignment="true" applyProtection="false">
      <alignment horizontal="center" vertical="center" textRotation="0" wrapText="true" indent="0" shrinkToFit="false"/>
      <protection locked="true" hidden="false"/>
    </xf>
    <xf numFmtId="174" fontId="8" fillId="36" borderId="1" xfId="0" applyFont="true" applyBorder="true" applyAlignment="true" applyProtection="false">
      <alignment horizontal="center" vertical="center" textRotation="0" wrapText="false" indent="0" shrinkToFit="false"/>
      <protection locked="true" hidden="false"/>
    </xf>
    <xf numFmtId="174" fontId="8" fillId="23" borderId="1" xfId="0" applyFont="true" applyBorder="true" applyAlignment="true" applyProtection="false">
      <alignment horizontal="center" vertical="center" textRotation="0" wrapText="false" indent="0" shrinkToFit="false"/>
      <protection locked="true" hidden="false"/>
    </xf>
    <xf numFmtId="164" fontId="8" fillId="32" borderId="20" xfId="0" applyFont="true" applyBorder="true" applyAlignment="true" applyProtection="false">
      <alignment horizontal="center" vertical="center" textRotation="0" wrapText="false" indent="0" shrinkToFit="false"/>
      <protection locked="true" hidden="false"/>
    </xf>
    <xf numFmtId="164" fontId="8" fillId="0" borderId="20" xfId="0" applyFont="true" applyBorder="true" applyAlignment="true" applyProtection="false">
      <alignment horizontal="center" vertical="center" textRotation="0" wrapText="false" indent="0" shrinkToFit="false"/>
      <protection locked="true" hidden="false"/>
    </xf>
    <xf numFmtId="174" fontId="8" fillId="0" borderId="2" xfId="0" applyFont="true" applyBorder="true" applyAlignment="true" applyProtection="false">
      <alignment horizontal="center" vertical="center" textRotation="0" wrapText="false" indent="0" shrinkToFit="false"/>
      <protection locked="true" hidden="false"/>
    </xf>
    <xf numFmtId="170" fontId="8" fillId="14" borderId="1" xfId="0" applyFont="true" applyBorder="true" applyAlignment="true" applyProtection="false">
      <alignment horizontal="center" vertical="center" textRotation="0" wrapText="true" indent="0" shrinkToFit="false"/>
      <protection locked="true" hidden="false"/>
    </xf>
    <xf numFmtId="170" fontId="8" fillId="24" borderId="1" xfId="0" applyFont="true" applyBorder="true" applyAlignment="true" applyProtection="false">
      <alignment horizontal="center" vertical="center" textRotation="0" wrapText="true" indent="0" shrinkToFit="false"/>
      <protection locked="true" hidden="false"/>
    </xf>
    <xf numFmtId="170" fontId="8" fillId="0" borderId="1" xfId="0" applyFont="true" applyBorder="true" applyAlignment="true" applyProtection="false">
      <alignment horizontal="center" vertical="center" textRotation="0" wrapText="true" indent="0" shrinkToFit="false"/>
      <protection locked="true" hidden="false"/>
    </xf>
    <xf numFmtId="170" fontId="8" fillId="25" borderId="1" xfId="0" applyFont="true" applyBorder="true" applyAlignment="true" applyProtection="false">
      <alignment horizontal="center" vertical="center" textRotation="0" wrapText="true" indent="0" shrinkToFit="false"/>
      <protection locked="true" hidden="false"/>
    </xf>
    <xf numFmtId="170" fontId="8" fillId="41" borderId="1" xfId="0" applyFont="true" applyBorder="true" applyAlignment="true" applyProtection="false">
      <alignment horizontal="center" vertical="center" textRotation="0" wrapText="true" indent="0" shrinkToFit="false"/>
      <protection locked="true" hidden="false"/>
    </xf>
    <xf numFmtId="169" fontId="8" fillId="0" borderId="1" xfId="0" applyFont="true" applyBorder="true" applyAlignment="true" applyProtection="false">
      <alignment horizontal="center" vertical="center" textRotation="0" wrapText="false" indent="0" shrinkToFit="false"/>
      <protection locked="true" hidden="false"/>
    </xf>
    <xf numFmtId="169" fontId="8" fillId="0" borderId="0" xfId="0" applyFont="true" applyBorder="false" applyAlignment="true" applyProtection="false">
      <alignment horizontal="center" vertical="center" textRotation="0" wrapText="false" indent="0" shrinkToFit="false"/>
      <protection locked="true" hidden="false"/>
    </xf>
    <xf numFmtId="169" fontId="8"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8" fillId="38" borderId="1" xfId="0" applyFont="true" applyBorder="true" applyAlignment="true" applyProtection="false">
      <alignment horizontal="center" vertical="center" textRotation="0" wrapText="false" indent="0" shrinkToFit="false"/>
      <protection locked="true" hidden="false"/>
    </xf>
    <xf numFmtId="174" fontId="8" fillId="41"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70" fontId="8" fillId="14" borderId="2" xfId="0" applyFont="true" applyBorder="true" applyAlignment="true" applyProtection="false">
      <alignment horizontal="center" vertical="center" textRotation="0" wrapText="true" indent="0" shrinkToFit="false"/>
      <protection locked="true" hidden="false"/>
    </xf>
    <xf numFmtId="170" fontId="8" fillId="24" borderId="2" xfId="0" applyFont="true" applyBorder="true" applyAlignment="true" applyProtection="false">
      <alignment horizontal="center" vertical="center" textRotation="0" wrapText="true" indent="0" shrinkToFit="false"/>
      <protection locked="true" hidden="false"/>
    </xf>
    <xf numFmtId="164" fontId="8" fillId="32" borderId="0" xfId="0" applyFont="true" applyBorder="false" applyAlignment="true" applyProtection="false">
      <alignment horizontal="center" vertical="center" textRotation="0" wrapText="false" indent="0" shrinkToFit="false"/>
      <protection locked="true" hidden="false"/>
    </xf>
    <xf numFmtId="164" fontId="40" fillId="33" borderId="6" xfId="0" applyFont="true" applyBorder="true" applyAlignment="false" applyProtection="false">
      <alignment horizontal="general" vertical="bottom" textRotation="0" wrapText="false" indent="0" shrinkToFit="false"/>
      <protection locked="true" hidden="false"/>
    </xf>
    <xf numFmtId="170" fontId="8" fillId="17" borderId="1" xfId="0" applyFont="true" applyBorder="true" applyAlignment="true" applyProtection="false">
      <alignment horizontal="center" vertical="center" textRotation="0" wrapText="true" indent="0" shrinkToFit="false"/>
      <protection locked="true" hidden="false"/>
    </xf>
    <xf numFmtId="164" fontId="48" fillId="33" borderId="6" xfId="0" applyFont="true" applyBorder="true" applyAlignment="true" applyProtection="false">
      <alignment horizontal="general" vertical="center" textRotation="0" wrapText="fals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0" fillId="0" borderId="1" xfId="0" applyFont="true" applyBorder="true" applyAlignment="true" applyProtection="false">
      <alignment horizontal="left" vertical="center" textRotation="0" wrapText="false" indent="0" shrinkToFit="false"/>
      <protection locked="true" hidden="false"/>
    </xf>
    <xf numFmtId="174" fontId="40" fillId="0" borderId="22" xfId="0" applyFont="true" applyBorder="true" applyAlignment="true" applyProtection="false">
      <alignment horizontal="center" vertical="center" textRotation="0" wrapText="false" indent="0" shrinkToFit="false"/>
      <protection locked="true" hidden="false"/>
    </xf>
    <xf numFmtId="174" fontId="40" fillId="0" borderId="21" xfId="0" applyFont="true" applyBorder="true" applyAlignment="true" applyProtection="false">
      <alignment horizontal="center" vertical="center" textRotation="0" wrapText="false" indent="0" shrinkToFit="false"/>
      <protection locked="true" hidden="false"/>
    </xf>
    <xf numFmtId="174" fontId="40" fillId="0" borderId="15" xfId="0" applyFont="true" applyBorder="true" applyAlignment="true" applyProtection="false">
      <alignment horizontal="center" vertical="center" textRotation="0" wrapText="false" indent="0" shrinkToFit="false"/>
      <protection locked="true" hidden="false"/>
    </xf>
    <xf numFmtId="164" fontId="40" fillId="0" borderId="20" xfId="0" applyFont="true" applyBorder="true" applyAlignment="true" applyProtection="false">
      <alignment horizontal="left" vertical="center" textRotation="0" wrapText="false" indent="0" shrinkToFit="false"/>
      <protection locked="true" hidden="false"/>
    </xf>
    <xf numFmtId="164" fontId="40" fillId="0" borderId="20" xfId="0" applyFont="true" applyBorder="true" applyAlignment="true" applyProtection="false">
      <alignment horizontal="center" vertical="center" textRotation="0" wrapText="false" indent="0" shrinkToFit="false"/>
      <protection locked="true" hidden="false"/>
    </xf>
    <xf numFmtId="169" fontId="40" fillId="0" borderId="21" xfId="0" applyFont="true" applyBorder="true" applyAlignment="true" applyProtection="false">
      <alignment horizontal="left" vertical="center" textRotation="0" wrapText="false" indent="0" shrinkToFit="false"/>
      <protection locked="true" hidden="false"/>
    </xf>
    <xf numFmtId="167" fontId="8" fillId="36" borderId="0" xfId="0" applyFont="true" applyBorder="false" applyAlignment="true" applyProtection="false">
      <alignment horizontal="center" vertical="center" textRotation="0" wrapText="false" indent="0" shrinkToFit="false"/>
      <protection locked="true" hidden="false"/>
    </xf>
    <xf numFmtId="164" fontId="8" fillId="36" borderId="0" xfId="0" applyFont="true" applyBorder="false" applyAlignment="true" applyProtection="false">
      <alignment horizontal="center" vertical="center" textRotation="0" wrapText="false" indent="0" shrinkToFit="false"/>
      <protection locked="true" hidden="false"/>
    </xf>
    <xf numFmtId="174" fontId="8" fillId="24" borderId="2" xfId="0" applyFont="true" applyBorder="true" applyAlignment="true" applyProtection="false">
      <alignment horizontal="center" vertical="center" textRotation="0" wrapText="false" indent="0" shrinkToFit="false"/>
      <protection locked="true" hidden="false"/>
    </xf>
    <xf numFmtId="170" fontId="8" fillId="29" borderId="1" xfId="0" applyFont="true" applyBorder="true" applyAlignment="true" applyProtection="false">
      <alignment horizontal="center" vertical="center" textRotation="0" wrapText="true" indent="0" shrinkToFit="false"/>
      <protection locked="true" hidden="false"/>
    </xf>
    <xf numFmtId="170" fontId="8" fillId="30" borderId="1" xfId="0" applyFont="true" applyBorder="true" applyAlignment="true" applyProtection="false">
      <alignment horizontal="center" vertical="center" textRotation="0" wrapText="true" indent="0" shrinkToFit="false"/>
      <protection locked="true" hidden="false"/>
    </xf>
    <xf numFmtId="169" fontId="8" fillId="24" borderId="2" xfId="0" applyFont="true" applyBorder="true" applyAlignment="true" applyProtection="false">
      <alignment horizontal="center" vertical="center" textRotation="0" wrapText="false" indent="0" shrinkToFit="false"/>
      <protection locked="true" hidden="false"/>
    </xf>
    <xf numFmtId="174" fontId="51" fillId="24" borderId="1" xfId="0" applyFont="true" applyBorder="true" applyAlignment="true" applyProtection="false">
      <alignment horizontal="center" vertical="center" textRotation="0" wrapText="false" indent="0" shrinkToFit="false"/>
      <protection locked="true" hidden="false"/>
    </xf>
    <xf numFmtId="174" fontId="40" fillId="24"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42" borderId="1" xfId="0" applyFont="true" applyBorder="true" applyAlignment="true" applyProtection="false">
      <alignment horizontal="right" vertical="bottom" textRotation="0" wrapText="false" indent="0" shrinkToFit="false"/>
      <protection locked="true" hidden="false"/>
    </xf>
    <xf numFmtId="164" fontId="40" fillId="42" borderId="1" xfId="0" applyFont="true" applyBorder="true" applyAlignment="true" applyProtection="false">
      <alignment horizontal="center" vertical="bottom" textRotation="0" wrapText="false" indent="0" shrinkToFit="false"/>
      <protection locked="true" hidden="false"/>
    </xf>
    <xf numFmtId="179" fontId="40" fillId="42"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0" fillId="5" borderId="4" xfId="0" applyFont="true" applyBorder="true" applyAlignment="true" applyProtection="false">
      <alignment horizontal="right" vertical="center" textRotation="0" wrapText="true" indent="0" shrinkToFit="false"/>
      <protection locked="true" hidden="false"/>
    </xf>
    <xf numFmtId="164" fontId="40" fillId="5" borderId="4" xfId="0" applyFont="true" applyBorder="true" applyAlignment="true" applyProtection="false">
      <alignment horizontal="center" vertical="center" textRotation="0" wrapText="true" indent="0" shrinkToFit="false"/>
      <protection locked="true" hidden="false"/>
    </xf>
    <xf numFmtId="164" fontId="40" fillId="5" borderId="1" xfId="0" applyFont="true" applyBorder="true" applyAlignment="true" applyProtection="false">
      <alignment horizontal="center" vertical="center" textRotation="0" wrapText="true" indent="0" shrinkToFit="false"/>
      <protection locked="true" hidden="false"/>
    </xf>
    <xf numFmtId="164" fontId="40" fillId="13" borderId="18" xfId="0" applyFont="true" applyBorder="true" applyAlignment="true" applyProtection="false">
      <alignment horizontal="right" vertical="center" textRotation="0" wrapText="true" indent="0" shrinkToFit="false"/>
      <protection locked="true" hidden="false"/>
    </xf>
    <xf numFmtId="164" fontId="40" fillId="13" borderId="18" xfId="0" applyFont="true" applyBorder="true" applyAlignment="true" applyProtection="false">
      <alignment horizontal="center" vertical="center" textRotation="0" wrapText="true" indent="0" shrinkToFit="false"/>
      <protection locked="true" hidden="false"/>
    </xf>
    <xf numFmtId="164" fontId="54" fillId="39" borderId="2" xfId="0" applyFont="true" applyBorder="true" applyAlignment="true" applyProtection="false">
      <alignment horizontal="center" vertical="bottom" textRotation="0" wrapText="false" indent="0" shrinkToFit="false"/>
      <protection locked="true" hidden="false"/>
    </xf>
    <xf numFmtId="164" fontId="54" fillId="39"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0" fillId="6" borderId="4" xfId="0" applyFont="true" applyBorder="true" applyAlignment="true" applyProtection="false">
      <alignment horizontal="right" vertical="center" textRotation="0" wrapText="true" indent="0" shrinkToFit="false"/>
      <protection locked="true" hidden="false"/>
    </xf>
    <xf numFmtId="164" fontId="40" fillId="6" borderId="4" xfId="0" applyFont="true" applyBorder="true" applyAlignment="true" applyProtection="false">
      <alignment horizontal="center" vertical="center" textRotation="0" wrapText="tru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4" fontId="40" fillId="14" borderId="4" xfId="0" applyFont="true" applyBorder="true" applyAlignment="true" applyProtection="false">
      <alignment horizontal="right" vertical="center" textRotation="0" wrapText="true" indent="0" shrinkToFit="false"/>
      <protection locked="true" hidden="false"/>
    </xf>
    <xf numFmtId="164" fontId="40" fillId="14" borderId="4" xfId="0" applyFont="true" applyBorder="true" applyAlignment="true" applyProtection="false">
      <alignment horizontal="center" vertical="center" textRotation="0" wrapText="true" indent="0" shrinkToFit="false"/>
      <protection locked="true" hidden="false"/>
    </xf>
    <xf numFmtId="164" fontId="40" fillId="15" borderId="4" xfId="0" applyFont="true" applyBorder="true" applyAlignment="true" applyProtection="false">
      <alignment horizontal="right" vertical="center" textRotation="0" wrapText="true" indent="0" shrinkToFit="false"/>
      <protection locked="true" hidden="false"/>
    </xf>
    <xf numFmtId="164" fontId="40" fillId="15" borderId="4" xfId="0" applyFont="true" applyBorder="true" applyAlignment="true" applyProtection="false">
      <alignment horizontal="center" vertical="center" textRotation="0" wrapText="true" indent="0" shrinkToFit="false"/>
      <protection locked="true" hidden="false"/>
    </xf>
    <xf numFmtId="164" fontId="40" fillId="15" borderId="1" xfId="0" applyFont="true" applyBorder="true" applyAlignment="true" applyProtection="false">
      <alignment horizontal="center" vertical="center" textRotation="0" wrapText="true" indent="0" shrinkToFit="false"/>
      <protection locked="true" hidden="false"/>
    </xf>
    <xf numFmtId="164" fontId="40" fillId="16" borderId="4" xfId="0" applyFont="true" applyBorder="true" applyAlignment="true" applyProtection="false">
      <alignment horizontal="right" vertical="center" textRotation="0" wrapText="true" indent="0" shrinkToFit="false"/>
      <protection locked="true" hidden="false"/>
    </xf>
    <xf numFmtId="164" fontId="40" fillId="16" borderId="4" xfId="0" applyFont="true" applyBorder="true" applyAlignment="true" applyProtection="false">
      <alignment horizontal="center" vertical="center" textRotation="0" wrapText="true" indent="0" shrinkToFit="false"/>
      <protection locked="true" hidden="false"/>
    </xf>
    <xf numFmtId="164" fontId="40" fillId="7" borderId="4" xfId="0" applyFont="true" applyBorder="true" applyAlignment="true" applyProtection="false">
      <alignment horizontal="right" vertical="center" textRotation="0" wrapText="true" indent="0" shrinkToFit="false"/>
      <protection locked="true" hidden="false"/>
    </xf>
    <xf numFmtId="164" fontId="40" fillId="7" borderId="1" xfId="0" applyFont="true" applyBorder="true" applyAlignment="true" applyProtection="false">
      <alignment horizontal="center" vertical="center" textRotation="0" wrapText="true" indent="0" shrinkToFit="false"/>
      <protection locked="true" hidden="false"/>
    </xf>
    <xf numFmtId="164" fontId="40" fillId="8" borderId="4" xfId="0" applyFont="true" applyBorder="true" applyAlignment="true" applyProtection="false">
      <alignment horizontal="right" vertical="center" textRotation="0" wrapText="true" indent="0" shrinkToFit="false"/>
      <protection locked="true" hidden="false"/>
    </xf>
    <xf numFmtId="164" fontId="40" fillId="8" borderId="4" xfId="0" applyFont="true" applyBorder="true" applyAlignment="true" applyProtection="false">
      <alignment horizontal="center" vertical="center" textRotation="0" wrapText="true" indent="0" shrinkToFit="false"/>
      <protection locked="true" hidden="false"/>
    </xf>
    <xf numFmtId="164" fontId="40"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0" fillId="35" borderId="4" xfId="0" applyFont="true" applyBorder="true" applyAlignment="true" applyProtection="false">
      <alignment horizontal="right" vertical="center" textRotation="0" wrapText="true" indent="0" shrinkToFit="false"/>
      <protection locked="true" hidden="false"/>
    </xf>
    <xf numFmtId="164" fontId="40" fillId="35" borderId="4" xfId="0" applyFont="true" applyBorder="true" applyAlignment="true" applyProtection="false">
      <alignment horizontal="center" vertical="center" textRotation="0" wrapText="true" indent="0" shrinkToFit="false"/>
      <protection locked="true" hidden="false"/>
    </xf>
    <xf numFmtId="164" fontId="40" fillId="18" borderId="4" xfId="0" applyFont="true" applyBorder="true" applyAlignment="true" applyProtection="false">
      <alignment horizontal="right" vertical="center" textRotation="0" wrapText="true" indent="0" shrinkToFit="false"/>
      <protection locked="true" hidden="false"/>
    </xf>
    <xf numFmtId="164" fontId="40" fillId="18" borderId="4" xfId="0" applyFont="true" applyBorder="true" applyAlignment="true" applyProtection="false">
      <alignment horizontal="center" vertical="center" textRotation="0" wrapText="true" indent="0" shrinkToFit="false"/>
      <protection locked="true" hidden="false"/>
    </xf>
    <xf numFmtId="164" fontId="40" fillId="18" borderId="1" xfId="0" applyFont="true" applyBorder="true" applyAlignment="true" applyProtection="false">
      <alignment horizontal="center" vertical="center" textRotation="0" wrapText="true" indent="0" shrinkToFit="false"/>
      <protection locked="true" hidden="false"/>
    </xf>
    <xf numFmtId="164" fontId="40" fillId="20" borderId="4" xfId="0" applyFont="true" applyBorder="true" applyAlignment="true" applyProtection="false">
      <alignment horizontal="right" vertical="center" textRotation="0" wrapText="true" indent="0" shrinkToFit="false"/>
      <protection locked="true" hidden="false"/>
    </xf>
    <xf numFmtId="164" fontId="40" fillId="20" borderId="4" xfId="0" applyFont="true" applyBorder="true" applyAlignment="true" applyProtection="false">
      <alignment horizontal="center" vertical="center" textRotation="0" wrapText="true" indent="0" shrinkToFit="false"/>
      <protection locked="true" hidden="false"/>
    </xf>
    <xf numFmtId="164" fontId="40" fillId="20"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3"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0"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6" fillId="9" borderId="0" xfId="0" applyFont="tru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90" wrapText="false" indent="0" shrinkToFit="false"/>
      <protection locked="true" hidden="false"/>
    </xf>
    <xf numFmtId="164" fontId="15" fillId="5" borderId="1" xfId="0" applyFont="true" applyBorder="true" applyAlignment="true" applyProtection="false">
      <alignment horizontal="left" vertical="center" textRotation="0" wrapText="false" indent="0" shrinkToFit="false"/>
      <protection locked="true" hidden="false"/>
    </xf>
    <xf numFmtId="174" fontId="15" fillId="5" borderId="1" xfId="0" applyFont="true" applyBorder="true" applyAlignment="true" applyProtection="false">
      <alignment horizontal="center"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74" fontId="15" fillId="0" borderId="1" xfId="0" applyFont="true" applyBorder="true" applyAlignment="true" applyProtection="false">
      <alignment horizontal="center" vertical="bottom" textRotation="0" wrapText="false" indent="0" shrinkToFit="false"/>
      <protection locked="true" hidden="false"/>
    </xf>
    <xf numFmtId="164" fontId="15" fillId="43" borderId="1" xfId="0" applyFont="true" applyBorder="true" applyAlignment="true" applyProtection="false">
      <alignment horizontal="left" vertical="center" textRotation="0" wrapText="false" indent="0" shrinkToFit="false"/>
      <protection locked="true" hidden="false"/>
    </xf>
    <xf numFmtId="174" fontId="15" fillId="43"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74"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5" fillId="6" borderId="1" xfId="0" applyFont="true" applyBorder="true" applyAlignment="true" applyProtection="false">
      <alignment horizontal="left"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left"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general" vertical="center" textRotation="0" wrapText="false" indent="0" shrinkToFit="false"/>
      <protection locked="true" hidden="false"/>
    </xf>
    <xf numFmtId="164" fontId="15" fillId="44" borderId="1" xfId="0" applyFont="true" applyBorder="true" applyAlignment="true" applyProtection="false">
      <alignment horizontal="left" vertical="center" textRotation="0" wrapText="false" indent="0" shrinkToFit="false"/>
      <protection locked="true" hidden="false"/>
    </xf>
    <xf numFmtId="174" fontId="15" fillId="44"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1048576"/>
  <sheetViews>
    <sheetView showFormulas="false" showGridLines="true" showRowColHeaders="true" showZeros="true" rightToLeft="false" tabSelected="false" showOutlineSymbols="true" defaultGridColor="true" view="normal" topLeftCell="U1" colorId="64" zoomScale="60" zoomScaleNormal="60" zoomScalePageLayoutView="100" workbookViewId="0">
      <selection pane="topLeft" activeCell="BS7" activeCellId="0" sqref="BS7"/>
    </sheetView>
  </sheetViews>
  <sheetFormatPr defaultColWidth="10.4921875" defaultRowHeight="18"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9" min="4" style="3" width="9.33"/>
    <col collapsed="false" customWidth="true" hidden="false" outlineLevel="0" max="10" min="10" style="3" width="1"/>
    <col collapsed="false" customWidth="true" hidden="false" outlineLevel="0" max="14" min="11" style="3" width="9.33"/>
    <col collapsed="false" customWidth="true" hidden="false" outlineLevel="0" max="15" min="15" style="3" width="2"/>
    <col collapsed="false" customWidth="true" hidden="true" outlineLevel="0" max="16" min="16" style="3" width="1"/>
    <col collapsed="false" customWidth="true" hidden="false" outlineLevel="0" max="19" min="17" style="3" width="9.33"/>
    <col collapsed="false" customWidth="true" hidden="false" outlineLevel="0" max="20" min="20" style="3" width="1"/>
    <col collapsed="false" customWidth="true" hidden="false" outlineLevel="0" max="23" min="21" style="3" width="9.33"/>
    <col collapsed="false" customWidth="true" hidden="false" outlineLevel="0" max="24" min="24" style="3" width="2"/>
    <col collapsed="false" customWidth="true" hidden="false" outlineLevel="0" max="27" min="25" style="3" width="9.33"/>
    <col collapsed="false" customWidth="true" hidden="false" outlineLevel="0" max="28" min="28" style="3" width="2"/>
    <col collapsed="false" customWidth="true" hidden="false" outlineLevel="0" max="30" min="29" style="3" width="9.33"/>
    <col collapsed="false" customWidth="true" hidden="false" outlineLevel="0" max="31" min="31" style="3" width="2"/>
    <col collapsed="false" customWidth="true" hidden="true" outlineLevel="0" max="34" min="32" style="3" width="10"/>
    <col collapsed="false" customWidth="true" hidden="false" outlineLevel="0" max="36" min="35" style="3" width="9.33"/>
    <col collapsed="false" customWidth="true" hidden="false" outlineLevel="0" max="37" min="37" style="3" width="1"/>
    <col collapsed="false" customWidth="true" hidden="false" outlineLevel="0" max="38" min="38" style="3" width="9.33"/>
    <col collapsed="false" customWidth="true" hidden="false" outlineLevel="0" max="39" min="39" style="3" width="1"/>
    <col collapsed="false" customWidth="true" hidden="true" outlineLevel="0" max="48" min="40" style="3" width="16"/>
    <col collapsed="false" customWidth="true" hidden="false" outlineLevel="0" max="64" min="49" style="3" width="9.33"/>
    <col collapsed="false" customWidth="true" hidden="false" outlineLevel="0" max="65" min="65" style="3" width="0.5"/>
    <col collapsed="false" customWidth="true" hidden="false" outlineLevel="0" max="66" min="66" style="1" width="14.33"/>
    <col collapsed="false" customWidth="false" hidden="false" outlineLevel="0" max="67" min="67" style="4" width="10.5"/>
    <col collapsed="false" customWidth="false" hidden="false" outlineLevel="0" max="1024" min="68" style="1" width="10.5"/>
  </cols>
  <sheetData>
    <row r="1" customFormat="false" ht="94.5" hidden="false" customHeight="true" outlineLevel="0" collapsed="false">
      <c r="B1" s="5" t="n">
        <f aca="true">TODAY()+1</f>
        <v>45994</v>
      </c>
      <c r="C1" s="6"/>
      <c r="D1" s="7" t="s">
        <v>0</v>
      </c>
      <c r="E1" s="7"/>
      <c r="F1" s="7"/>
      <c r="G1" s="8" t="s">
        <v>1</v>
      </c>
      <c r="H1" s="7" t="s">
        <v>2</v>
      </c>
      <c r="I1" s="7" t="s">
        <v>3</v>
      </c>
      <c r="J1" s="7"/>
      <c r="K1" s="7" t="s">
        <v>4</v>
      </c>
      <c r="L1" s="7"/>
      <c r="M1" s="7"/>
      <c r="N1" s="9" t="s">
        <v>5</v>
      </c>
      <c r="O1" s="10"/>
      <c r="Q1" s="7" t="s">
        <v>6</v>
      </c>
      <c r="R1" s="7"/>
      <c r="S1" s="7" t="s">
        <v>7</v>
      </c>
      <c r="U1" s="7" t="s">
        <v>8</v>
      </c>
      <c r="V1" s="7"/>
      <c r="W1" s="7"/>
      <c r="Y1" s="11" t="s">
        <v>9</v>
      </c>
      <c r="Z1" s="11"/>
      <c r="AA1" s="11"/>
      <c r="AC1" s="7" t="s">
        <v>10</v>
      </c>
      <c r="AD1" s="7"/>
      <c r="AF1" s="12"/>
      <c r="AG1" s="12"/>
      <c r="AI1" s="7" t="s">
        <v>11</v>
      </c>
      <c r="AJ1" s="7"/>
      <c r="AK1" s="13"/>
      <c r="AL1" s="14" t="s">
        <v>12</v>
      </c>
      <c r="AN1" s="13" t="s">
        <v>13</v>
      </c>
      <c r="AP1" s="15"/>
      <c r="AR1" s="16"/>
      <c r="AS1" s="16"/>
      <c r="AT1" s="17"/>
      <c r="AU1" s="17"/>
      <c r="AV1" s="17"/>
      <c r="AW1" s="18" t="s">
        <v>14</v>
      </c>
      <c r="AX1" s="19" t="s">
        <v>15</v>
      </c>
      <c r="AY1" s="19" t="s">
        <v>15</v>
      </c>
      <c r="AZ1" s="19" t="s">
        <v>15</v>
      </c>
      <c r="BA1" s="11" t="s">
        <v>16</v>
      </c>
      <c r="BB1" s="20" t="s">
        <v>17</v>
      </c>
      <c r="BC1" s="21" t="s">
        <v>18</v>
      </c>
      <c r="BD1" s="22" t="s">
        <v>19</v>
      </c>
      <c r="BE1" s="22" t="s">
        <v>20</v>
      </c>
      <c r="BF1" s="23" t="s">
        <v>21</v>
      </c>
      <c r="BG1" s="24" t="s">
        <v>22</v>
      </c>
      <c r="BH1" s="25" t="s">
        <v>23</v>
      </c>
      <c r="BI1" s="26" t="s">
        <v>24</v>
      </c>
      <c r="BJ1" s="26" t="s">
        <v>25</v>
      </c>
      <c r="BK1" s="27" t="s">
        <v>26</v>
      </c>
      <c r="BL1" s="7" t="s">
        <v>27</v>
      </c>
      <c r="BM1" s="28"/>
      <c r="BO1" s="29" t="s">
        <v>28</v>
      </c>
      <c r="BP1" s="30" t="s">
        <v>29</v>
      </c>
    </row>
    <row r="2" customFormat="false" ht="17.25" hidden="false" customHeight="true" outlineLevel="0" collapsed="false">
      <c r="B2" s="31"/>
      <c r="C2" s="31"/>
      <c r="D2" s="32" t="s">
        <v>30</v>
      </c>
      <c r="E2" s="32" t="s">
        <v>31</v>
      </c>
      <c r="F2" s="32" t="s">
        <v>32</v>
      </c>
      <c r="G2" s="32" t="s">
        <v>30</v>
      </c>
      <c r="H2" s="32" t="s">
        <v>31</v>
      </c>
      <c r="I2" s="32" t="s">
        <v>30</v>
      </c>
      <c r="K2" s="32" t="s">
        <v>30</v>
      </c>
      <c r="L2" s="32" t="s">
        <v>31</v>
      </c>
      <c r="M2" s="32" t="s">
        <v>32</v>
      </c>
      <c r="N2" s="32" t="s">
        <v>30</v>
      </c>
      <c r="O2" s="32"/>
      <c r="Q2" s="32" t="s">
        <v>30</v>
      </c>
      <c r="R2" s="32" t="s">
        <v>31</v>
      </c>
      <c r="S2" s="33" t="s">
        <v>30</v>
      </c>
      <c r="U2" s="32" t="s">
        <v>30</v>
      </c>
      <c r="V2" s="32" t="s">
        <v>31</v>
      </c>
      <c r="W2" s="34" t="s">
        <v>32</v>
      </c>
      <c r="Y2" s="34" t="s">
        <v>30</v>
      </c>
      <c r="Z2" s="34" t="s">
        <v>31</v>
      </c>
      <c r="AA2" s="34" t="s">
        <v>32</v>
      </c>
      <c r="AC2" s="32" t="s">
        <v>30</v>
      </c>
      <c r="AD2" s="32" t="s">
        <v>31</v>
      </c>
      <c r="AF2" s="32"/>
      <c r="AG2" s="32"/>
      <c r="AI2" s="32" t="s">
        <v>30</v>
      </c>
      <c r="AJ2" s="32" t="s">
        <v>31</v>
      </c>
      <c r="AL2" s="35" t="s">
        <v>30</v>
      </c>
      <c r="AW2" s="36" t="s">
        <v>30</v>
      </c>
      <c r="AX2" s="36" t="s">
        <v>30</v>
      </c>
      <c r="AY2" s="36" t="s">
        <v>31</v>
      </c>
      <c r="AZ2" s="37" t="s">
        <v>32</v>
      </c>
      <c r="BA2" s="35" t="s">
        <v>30</v>
      </c>
      <c r="BB2" s="38" t="s">
        <v>30</v>
      </c>
      <c r="BC2" s="36" t="s">
        <v>30</v>
      </c>
      <c r="BD2" s="32" t="s">
        <v>30</v>
      </c>
      <c r="BE2" s="32" t="s">
        <v>30</v>
      </c>
      <c r="BF2" s="32" t="s">
        <v>30</v>
      </c>
      <c r="BG2" s="32" t="s">
        <v>30</v>
      </c>
      <c r="BH2" s="39" t="s">
        <v>30</v>
      </c>
      <c r="BI2" s="34" t="s">
        <v>30</v>
      </c>
      <c r="BJ2" s="34" t="s">
        <v>30</v>
      </c>
      <c r="BK2" s="34" t="s">
        <v>30</v>
      </c>
      <c r="BL2" s="34"/>
    </row>
    <row r="3" customFormat="false" ht="45.75" hidden="false" customHeight="true" outlineLevel="0" collapsed="false">
      <c r="B3" s="40" t="str">
        <f aca="false">cp_bl!L2</f>
        <v/>
      </c>
      <c r="C3" s="41"/>
      <c r="D3" s="42" t="n">
        <f aca="false">SUMIFS(cp_cmd!$G:$G,cp_cmd!$D:$D,"="&amp;$B3,cp_cmd!$I:$I,"="&amp;D$1,cp_cmd!$J:$J,"=500g")</f>
        <v>0</v>
      </c>
      <c r="E3" s="42" t="n">
        <f aca="false">SUMIFS(cp_cmd!$G:$G,cp_cmd!$D:$D,"="&amp;$B3,cp_cmd!$I:$I,"="&amp;D$1,cp_cmd!$J:$J,"=1000g")</f>
        <v>0</v>
      </c>
      <c r="F3" s="42" t="n">
        <f aca="false">SUMIFS(cp_cmd!$G:$G,cp_cmd!$D:$D,"="&amp;$B3,cp_cmd!$I:$I,"="&amp;D$1,cp_cmd!$J:$J,"=3000g")</f>
        <v>0</v>
      </c>
      <c r="G3" s="43" t="n">
        <f aca="false">SUMIFS(cp_cmd!$G:$G,cp_cmd!$D:$D,"="&amp;$B3,cp_cmd!$I:$I,"="&amp;G$1,cp_cmd!$J:$J,"=500g")</f>
        <v>0</v>
      </c>
      <c r="H3" s="42" t="n">
        <f aca="false">SUMIFS(cp_cmd!$G:$G,cp_cmd!$D:$D,"="&amp;$B3,cp_cmd!$I:$I,"="&amp;H$1,cp_cmd!$J:$J,"=1000g")</f>
        <v>0</v>
      </c>
      <c r="I3" s="43" t="n">
        <f aca="false">SUMIFS(cp_cmd!$G:$G,cp_cmd!$D:$D,"="&amp;$B3,cp_cmd!$I:$I,"="&amp;I$1,cp_cmd!$J:$J,"=500g")</f>
        <v>0</v>
      </c>
      <c r="J3" s="44"/>
      <c r="K3" s="43" t="n">
        <f aca="false">SUMIFS(cp_cmd!$G:$G,cp_cmd!$D:$D,"="&amp;$B3,cp_cmd!$I:$I,"="&amp;K$1,cp_cmd!$J:$J,"=500g")</f>
        <v>0</v>
      </c>
      <c r="L3" s="43" t="n">
        <f aca="false">SUMIFS(cp_cmd!$G:$G,cp_cmd!$D:$D,"="&amp;$B3,cp_cmd!$I:$I,"="&amp;K$1,cp_cmd!$J:$J,"=1000g")</f>
        <v>0</v>
      </c>
      <c r="M3" s="43" t="n">
        <f aca="false">SUMIFS(cp_cmd!$G:$G,cp_cmd!$D:$D,"="&amp;$B3,cp_cmd!$I:$I,"="&amp;K$1,cp_cmd!$J:$J,"=3000g")</f>
        <v>0</v>
      </c>
      <c r="N3" s="43" t="n">
        <f aca="false">SUMIFS(cp_cmd!$G:$G,cp_cmd!$D:$D,"="&amp;$B3,cp_cmd!$I:$I,"="&amp;N$1,cp_cmd!$J:$J,"=500g")</f>
        <v>0</v>
      </c>
      <c r="O3" s="43"/>
      <c r="P3" s="44"/>
      <c r="Q3" s="43" t="n">
        <f aca="false">SUMIFS(cp_cmd!$G:$G,cp_cmd!$D:$D,"="&amp;$B3,cp_cmd!$I:$I,"="&amp;Q$1,cp_cmd!$J:$J,"=500g")</f>
        <v>0</v>
      </c>
      <c r="R3" s="43" t="n">
        <f aca="false">SUMIFS(cp_cmd!$G:$G,cp_cmd!$D:$D,"="&amp;$B3,cp_cmd!$I:$I,"="&amp;Q$1,cp_cmd!$J:$J,"=1000g")</f>
        <v>0</v>
      </c>
      <c r="S3" s="42" t="n">
        <f aca="false">SUMIFS(cp_cmd!$G:$G,cp_cmd!$D:$D,"="&amp;$B3,cp_cmd!$I:$I,"="&amp;S$1,cp_cmd!$J:$J,"=500g")</f>
        <v>0</v>
      </c>
      <c r="T3" s="44"/>
      <c r="U3" s="43" t="n">
        <f aca="false">SUMIFS(cp_cmd!$G:$G,cp_cmd!$D:$D,"="&amp;$B3,cp_cmd!$I:$I,"="&amp;U$1,cp_cmd!$J:$J,"=500g")</f>
        <v>0</v>
      </c>
      <c r="V3" s="43" t="n">
        <f aca="false">SUMIFS(cp_cmd!$G:$G,cp_cmd!$D:$D,"="&amp;$B3,cp_cmd!$I:$I,"="&amp;U$1,cp_cmd!$J:$J,"=1000g")</f>
        <v>0</v>
      </c>
      <c r="W3" s="43" t="n">
        <f aca="false">SUMIFS(cp_cmd!$G:$G,cp_cmd!$D:$D,"="&amp;$B3,cp_cmd!$I:$I,"="&amp;U$1,cp_cmd!$J:$J,"=2000g")</f>
        <v>0</v>
      </c>
      <c r="X3" s="44"/>
      <c r="Y3" s="45" t="n">
        <f aca="false">SUMIFS(cp_cmd!$G:$G,cp_cmd!$D:$D,"="&amp;$B3,cp_cmd!$I:$I,"="&amp;Y$1,cp_cmd!$J:$J,"=500g")</f>
        <v>0</v>
      </c>
      <c r="Z3" s="45" t="n">
        <f aca="false">SUMIFS(cp_cmd!$G:$G,cp_cmd!$D:$D,"="&amp;$B3,cp_cmd!$I:$I,"="&amp;Y$1,cp_cmd!$J:$J,"=1000g")</f>
        <v>0</v>
      </c>
      <c r="AA3" s="45" t="n">
        <f aca="false">SUMIFS(cp_cmd!$G:$G,cp_cmd!$D:$D,"="&amp;$B3,cp_cmd!$I:$I,"="&amp;Y$1,cp_cmd!$J:$J,"=3000g")</f>
        <v>0</v>
      </c>
      <c r="AB3" s="44"/>
      <c r="AC3" s="43" t="n">
        <f aca="false">SUMIFS(cp_cmd!$G:$G,cp_cmd!$D:$D,"="&amp;$B3,cp_cmd!$I:$I,"="&amp;AC$1,cp_cmd!$J:$J,"=500g")</f>
        <v>0</v>
      </c>
      <c r="AD3" s="43" t="n">
        <f aca="false">SUMIFS(cp_cmd!$G:$G,cp_cmd!$D:$D,"="&amp;$B3,cp_cmd!$I:$I,"="&amp;AC$1,cp_cmd!$J:$J,"=1000g")</f>
        <v>0</v>
      </c>
      <c r="AE3" s="44"/>
      <c r="AF3" s="44"/>
      <c r="AG3" s="44"/>
      <c r="AH3" s="44"/>
      <c r="AI3" s="43" t="n">
        <f aca="false">SUMIFS(cp_cmd!$G:$G,cp_cmd!$D:$D,"="&amp;$B3,cp_cmd!$I:$I,"="&amp;AI$1,cp_cmd!$J:$J,"=500g")</f>
        <v>0</v>
      </c>
      <c r="AJ3" s="43" t="n">
        <f aca="false">SUMIFS(cp_cmd!$G:$G,cp_cmd!$D:$D,"="&amp;$B3,cp_cmd!$I:$I,"="&amp;AI$1,cp_cmd!$J:$J,"=1000g")</f>
        <v>0</v>
      </c>
      <c r="AK3" s="46"/>
      <c r="AL3" s="47" t="n">
        <f aca="false">SUMIFS(cp_cmd!$G:$G,cp_cmd!$D:$D,"="&amp;$B3,cp_cmd!$I:$I,"="&amp;AL$1,cp_cmd!$J:$J,"=500g")</f>
        <v>0</v>
      </c>
      <c r="AM3" s="44"/>
      <c r="AN3" s="44" t="n">
        <f aca="false">SUMIFS(cp_cmd!$G:$G,cp_cmd!$D:$D,"="&amp;$B3,cp_cmd!$I:$I,"="&amp;AN$1,cp_cmd!$J:$J,"=500g")</f>
        <v>0</v>
      </c>
      <c r="AO3" s="44"/>
      <c r="AP3" s="44"/>
      <c r="AQ3" s="44"/>
      <c r="AR3" s="44"/>
      <c r="AS3" s="44"/>
      <c r="AT3" s="44"/>
      <c r="AU3" s="44"/>
      <c r="AV3" s="44"/>
      <c r="AW3" s="43" t="n">
        <f aca="false">SUMIFS(cp_cmd!$G:$G,cp_cmd!$D:$D,"="&amp;$B3,cp_cmd!$I:$I,"="&amp;AW$1,cp_cmd!$J:$J,"=500g")</f>
        <v>0</v>
      </c>
      <c r="AX3" s="43" t="n">
        <f aca="false">SUMIFS(cp_cmd!$G:$G,cp_cmd!$D:$D,"="&amp;$B3,cp_cmd!$I:$I,"="&amp;AX$1,cp_cmd!$J:$J,"=500g")</f>
        <v>0</v>
      </c>
      <c r="AY3" s="43" t="n">
        <f aca="false">SUMIFS(cp_cmd!$G:$G,cp_cmd!$D:$D,"="&amp;$B3,cp_cmd!$I:$I,"="&amp;AX$1,cp_cmd!$J:$J,"=1000g")</f>
        <v>0</v>
      </c>
      <c r="AZ3" s="46" t="n">
        <f aca="false">SUMIFS(cp_cmd!$G:$G,cp_cmd!$D:$D,"="&amp;$B3,cp_cmd!$I:$I,"="&amp;AZ$1,cp_cmd!$J:$J,"=2000g")</f>
        <v>0</v>
      </c>
      <c r="BA3" s="47" t="n">
        <f aca="false">SUMIFS(cp_cmd!$G:$G,cp_cmd!$D:$D,"="&amp;$B3,cp_cmd!$I:$I,"="&amp;BA$1,cp_cmd!$J:$J,"=500g")</f>
        <v>0</v>
      </c>
      <c r="BB3" s="42" t="n">
        <f aca="false">SUMIFS(cp_cmd!$G:$G,cp_cmd!$D:$D,"="&amp;$B3,cp_cmd!$I:$I,"="&amp;BB$1,cp_cmd!$J:$J,"=500g")</f>
        <v>0</v>
      </c>
      <c r="BC3" s="43" t="n">
        <f aca="false">SUMIFS(cp_cmd!$G:$G,cp_cmd!$D:$D,"="&amp;$B3,cp_cmd!$I:$I,"="&amp;BC$1,cp_cmd!$J:$J,"=350g")</f>
        <v>0</v>
      </c>
      <c r="BD3" s="43" t="n">
        <f aca="false">SUMIFS(cp_cmd!$G:$G,cp_cmd!$D:$D,"="&amp;$B3,cp_cmd!$I:$I,"="&amp;BD$1,cp_cmd!$J:$J,"=350g")</f>
        <v>0</v>
      </c>
      <c r="BE3" s="43" t="n">
        <f aca="false">SUMIFS(cp_cmd!$G:$G,cp_cmd!$D:$D,"="&amp;$B3,cp_cmd!$I:$I,"="&amp;BE$1,cp_cmd!$J:$J,"=350g")</f>
        <v>0</v>
      </c>
      <c r="BF3" s="42" t="n">
        <f aca="false">SUMIFS(cp_cmd!$G:$G,cp_cmd!$D:$D,"="&amp;$B3,cp_cmd!$I:$I,"="&amp;BF$1,cp_cmd!$J:$J,"=500g")</f>
        <v>0</v>
      </c>
      <c r="BG3" s="42" t="n">
        <f aca="false">SUMIFS(cp_cmd!$G:$G,cp_cmd!$D:$D,"="&amp;$B3,cp_cmd!$I:$I,"="&amp;BG$1,cp_cmd!$J:$J,"=500g")</f>
        <v>0</v>
      </c>
      <c r="BH3" s="43" t="n">
        <f aca="false">SUMIFS(cp_cmd!$G:$G,cp_cmd!$D:$D,"="&amp;$B3,cp_cmd!$I:$I,"="&amp;BH$1,cp_cmd!$J:$J,"=150g")+SUMIFS(cp_cmd!$G:$G,cp_cmd!$D:$D,"="&amp;$B3,cp_cmd!$I:$I,"="&amp;BH$1,cp_cmd!$J:$J,"=120g")</f>
        <v>0</v>
      </c>
      <c r="BI3" s="43" t="n">
        <f aca="false">SUMIFS(cp_cmd!$G:$G,cp_cmd!$D:$D,"="&amp;$B3,cp_cmd!$I:$I,"="&amp;BI$1,cp_cmd!$J:$J,"=150g")+SUMIFS(cp_cmd!$G:$G,cp_cmd!$D:$D,"="&amp;$B3,cp_cmd!$I:$I,"="&amp;BI$1,cp_cmd!$J:$J,"=120g")</f>
        <v>0</v>
      </c>
      <c r="BJ3" s="43" t="n">
        <f aca="false">SUMIFS(cp_cmd!$G:$G,cp_cmd!$D:$D,"="&amp;$B3,cp_cmd!$I:$I,"="&amp;BJ$1,cp_cmd!$J:$J,"=260g")</f>
        <v>0</v>
      </c>
      <c r="BK3" s="42" t="n">
        <f aca="false">SUMIFS(cp_cmd!$G:$G,cp_cmd!$D:$D,"="&amp;$B3,cp_cmd!$I:$I,"="&amp;BK$1,cp_cmd!$J:$J,"=500g")</f>
        <v>0</v>
      </c>
      <c r="BL3" s="43" t="n">
        <f aca="false">SUM(D3:BK3)</f>
        <v>0</v>
      </c>
    </row>
    <row r="4" s="3" customFormat="true" ht="38.25" hidden="false" customHeight="true" outlineLevel="0" collapsed="false">
      <c r="A4" s="1"/>
      <c r="B4" s="48" t="str">
        <f aca="false">cp_bl!L3</f>
        <v/>
      </c>
      <c r="C4" s="49"/>
      <c r="D4" s="42" t="n">
        <f aca="false">SUMIFS(cp_cmd!$G:$G,cp_cmd!$D:$D,"="&amp;$B4,cp_cmd!$I:$I,"="&amp;D$1,cp_cmd!$J:$J,"=500g")</f>
        <v>0</v>
      </c>
      <c r="E4" s="42" t="n">
        <f aca="false">SUMIFS(cp_cmd!$G:$G,cp_cmd!$D:$D,"="&amp;$B4,cp_cmd!$I:$I,"="&amp;D$1,cp_cmd!$J:$J,"=1000g")</f>
        <v>0</v>
      </c>
      <c r="F4" s="42" t="n">
        <f aca="false">SUMIFS(cp_cmd!$G:$G,cp_cmd!$D:$D,"="&amp;$B4,cp_cmd!$I:$I,"="&amp;D$1,cp_cmd!$J:$J,"=3000g")</f>
        <v>0</v>
      </c>
      <c r="G4" s="43" t="n">
        <f aca="false">SUMIFS(cp_cmd!$G:$G,cp_cmd!$D:$D,"="&amp;$B4,cp_cmd!$I:$I,"="&amp;G$1,cp_cmd!$J:$J,"=500g")</f>
        <v>0</v>
      </c>
      <c r="H4" s="42" t="n">
        <f aca="false">SUMIFS(cp_cmd!$G:$G,cp_cmd!$D:$D,"="&amp;$B4,cp_cmd!$I:$I,"="&amp;H$1,cp_cmd!$J:$J,"=1000g")</f>
        <v>0</v>
      </c>
      <c r="I4" s="43" t="n">
        <f aca="false">SUMIFS(cp_cmd!$G:$G,cp_cmd!$D:$D,"="&amp;$B4,cp_cmd!$I:$I,"="&amp;I$1,cp_cmd!$J:$J,"=500g")</f>
        <v>0</v>
      </c>
      <c r="J4" s="44"/>
      <c r="K4" s="43" t="n">
        <f aca="false">SUMIFS(cp_cmd!$G:$G,cp_cmd!$D:$D,"="&amp;$B4,cp_cmd!$I:$I,"="&amp;K$1,cp_cmd!$J:$J,"=500g")</f>
        <v>0</v>
      </c>
      <c r="L4" s="43" t="n">
        <f aca="false">SUMIFS(cp_cmd!$G:$G,cp_cmd!$D:$D,"="&amp;$B4,cp_cmd!$I:$I,"="&amp;K$1,cp_cmd!$J:$J,"=1000g")</f>
        <v>0</v>
      </c>
      <c r="M4" s="43" t="n">
        <f aca="false">SUMIFS(cp_cmd!$G:$G,cp_cmd!$D:$D,"="&amp;$B4,cp_cmd!$I:$I,"="&amp;K$1,cp_cmd!$J:$J,"=3000g")</f>
        <v>0</v>
      </c>
      <c r="N4" s="43" t="n">
        <f aca="false">SUMIFS(cp_cmd!$G:$G,cp_cmd!$D:$D,"="&amp;$B4,cp_cmd!$I:$I,"="&amp;N$1,cp_cmd!$J:$J,"=500g")</f>
        <v>0</v>
      </c>
      <c r="O4" s="43"/>
      <c r="P4" s="44"/>
      <c r="Q4" s="43" t="n">
        <f aca="false">SUMIFS(cp_cmd!$G:$G,cp_cmd!$D:$D,"="&amp;$B4,cp_cmd!$I:$I,"="&amp;Q$1,cp_cmd!$J:$J,"=500g")</f>
        <v>0</v>
      </c>
      <c r="R4" s="43" t="n">
        <f aca="false">SUMIFS(cp_cmd!$G:$G,cp_cmd!$D:$D,"="&amp;$B4,cp_cmd!$I:$I,"="&amp;Q$1,cp_cmd!$J:$J,"=1000g")</f>
        <v>0</v>
      </c>
      <c r="S4" s="42" t="n">
        <f aca="false">SUMIFS(cp_cmd!$G:$G,cp_cmd!$D:$D,"="&amp;$B4,cp_cmd!$I:$I,"="&amp;S$1,cp_cmd!$J:$J,"=500g")</f>
        <v>0</v>
      </c>
      <c r="T4" s="44"/>
      <c r="U4" s="43" t="n">
        <f aca="false">SUMIFS(cp_cmd!$G:$G,cp_cmd!$D:$D,"="&amp;$B4,cp_cmd!$I:$I,"="&amp;U$1,cp_cmd!$J:$J,"=500g")</f>
        <v>0</v>
      </c>
      <c r="V4" s="43" t="n">
        <f aca="false">SUMIFS(cp_cmd!$G:$G,cp_cmd!$D:$D,"="&amp;$B4,cp_cmd!$I:$I,"="&amp;U$1,cp_cmd!$J:$J,"=1000g")</f>
        <v>0</v>
      </c>
      <c r="W4" s="43" t="n">
        <f aca="false">SUMIFS(cp_cmd!$G:$G,cp_cmd!$D:$D,"="&amp;$B4,cp_cmd!$I:$I,"="&amp;U$1,cp_cmd!$J:$J,"=2000g")</f>
        <v>0</v>
      </c>
      <c r="X4" s="44"/>
      <c r="Y4" s="45" t="n">
        <f aca="false">SUMIFS(cp_cmd!$G:$G,cp_cmd!$D:$D,"="&amp;$B4,cp_cmd!$I:$I,"="&amp;Y$1,cp_cmd!$J:$J,"=500g")</f>
        <v>0</v>
      </c>
      <c r="Z4" s="45" t="n">
        <f aca="false">SUMIFS(cp_cmd!$G:$G,cp_cmd!$D:$D,"="&amp;$B4,cp_cmd!$I:$I,"="&amp;Y$1,cp_cmd!$J:$J,"=1000g")</f>
        <v>0</v>
      </c>
      <c r="AA4" s="45" t="n">
        <f aca="false">SUMIFS(cp_cmd!$G:$G,cp_cmd!$D:$D,"="&amp;$B4,cp_cmd!$I:$I,"="&amp;Y$1,cp_cmd!$J:$J,"=3000g")</f>
        <v>0</v>
      </c>
      <c r="AB4" s="44"/>
      <c r="AC4" s="43" t="n">
        <f aca="false">SUMIFS(cp_cmd!$G:$G,cp_cmd!$D:$D,"="&amp;$B4,cp_cmd!$I:$I,"="&amp;AC$1,cp_cmd!$J:$J,"=500g")</f>
        <v>0</v>
      </c>
      <c r="AD4" s="43" t="n">
        <f aca="false">SUMIFS(cp_cmd!$G:$G,cp_cmd!$D:$D,"="&amp;$B4,cp_cmd!$I:$I,"="&amp;AC$1,cp_cmd!$J:$J,"=1000g")</f>
        <v>0</v>
      </c>
      <c r="AE4" s="44"/>
      <c r="AF4" s="44"/>
      <c r="AG4" s="44"/>
      <c r="AH4" s="44"/>
      <c r="AI4" s="43" t="n">
        <f aca="false">SUMIFS(cp_cmd!$G:$G,cp_cmd!$D:$D,"="&amp;$B4,cp_cmd!$I:$I,"="&amp;AI$1,cp_cmd!$J:$J,"=500g")</f>
        <v>0</v>
      </c>
      <c r="AJ4" s="43" t="n">
        <f aca="false">SUMIFS(cp_cmd!$G:$G,cp_cmd!$D:$D,"="&amp;$B4,cp_cmd!$I:$I,"="&amp;AI$1,cp_cmd!$J:$J,"=1000g")</f>
        <v>0</v>
      </c>
      <c r="AK4" s="46"/>
      <c r="AL4" s="47" t="n">
        <f aca="false">SUMIFS(cp_cmd!$G:$G,cp_cmd!$D:$D,"="&amp;$B4,cp_cmd!$I:$I,"="&amp;AL$1,cp_cmd!$J:$J,"=500g")</f>
        <v>0</v>
      </c>
      <c r="AM4" s="44"/>
      <c r="AN4" s="44" t="n">
        <f aca="false">SUMIFS(cp_cmd!$G:$G,cp_cmd!$D:$D,"="&amp;$B4,cp_cmd!$I:$I,"="&amp;AN$1,cp_cmd!$J:$J,"=500g")</f>
        <v>0</v>
      </c>
      <c r="AO4" s="44"/>
      <c r="AP4" s="44"/>
      <c r="AQ4" s="44"/>
      <c r="AR4" s="44"/>
      <c r="AS4" s="44"/>
      <c r="AT4" s="44"/>
      <c r="AU4" s="44"/>
      <c r="AV4" s="44"/>
      <c r="AW4" s="43" t="n">
        <f aca="false">SUMIFS(cp_cmd!$G:$G,cp_cmd!$D:$D,"="&amp;$B4,cp_cmd!$I:$I,"="&amp;AW$1,cp_cmd!$J:$J,"=500g")</f>
        <v>0</v>
      </c>
      <c r="AX4" s="43" t="n">
        <f aca="false">SUMIFS(cp_cmd!$G:$G,cp_cmd!$D:$D,"="&amp;$B4,cp_cmd!$I:$I,"="&amp;AX$1,cp_cmd!$J:$J,"=500g")</f>
        <v>0</v>
      </c>
      <c r="AY4" s="43" t="n">
        <f aca="false">SUMIFS(cp_cmd!$G:$G,cp_cmd!$D:$D,"="&amp;$B4,cp_cmd!$I:$I,"="&amp;AX$1,cp_cmd!$J:$J,"=1000g")</f>
        <v>0</v>
      </c>
      <c r="AZ4" s="46" t="n">
        <f aca="false">SUMIFS(cp_cmd!$G:$G,cp_cmd!$D:$D,"="&amp;$B4,cp_cmd!$I:$I,"="&amp;AZ$1,cp_cmd!$J:$J,"=2000g")</f>
        <v>0</v>
      </c>
      <c r="BA4" s="47" t="n">
        <f aca="false">SUMIFS(cp_cmd!$G:$G,cp_cmd!$D:$D,"="&amp;$B4,cp_cmd!$I:$I,"="&amp;BA$1,cp_cmd!$J:$J,"=500g")</f>
        <v>0</v>
      </c>
      <c r="BB4" s="42" t="n">
        <f aca="false">SUMIFS(cp_cmd!$G:$G,cp_cmd!$D:$D,"="&amp;$B4,cp_cmd!$I:$I,"="&amp;BB$1,cp_cmd!$J:$J,"=500g")</f>
        <v>0</v>
      </c>
      <c r="BC4" s="43" t="n">
        <f aca="false">SUMIFS(cp_cmd!$G:$G,cp_cmd!$D:$D,"="&amp;$B4,cp_cmd!$I:$I,"="&amp;BC$1,cp_cmd!$J:$J,"=350g")</f>
        <v>0</v>
      </c>
      <c r="BD4" s="43" t="n">
        <f aca="false">SUMIFS(cp_cmd!$G:$G,cp_cmd!$D:$D,"="&amp;$B4,cp_cmd!$I:$I,"="&amp;BD$1,cp_cmd!$J:$J,"=350g")</f>
        <v>0</v>
      </c>
      <c r="BE4" s="43" t="n">
        <f aca="false">SUMIFS(cp_cmd!$G:$G,cp_cmd!$D:$D,"="&amp;$B4,cp_cmd!$I:$I,"="&amp;BE$1,cp_cmd!$J:$J,"=350g")</f>
        <v>0</v>
      </c>
      <c r="BF4" s="42" t="n">
        <f aca="false">SUMIFS(cp_cmd!$G:$G,cp_cmd!$D:$D,"="&amp;$B4,cp_cmd!$I:$I,"="&amp;BF$1,cp_cmd!$J:$J,"=500g")</f>
        <v>0</v>
      </c>
      <c r="BG4" s="42" t="n">
        <f aca="false">SUMIFS(cp_cmd!$G:$G,cp_cmd!$D:$D,"="&amp;$B4,cp_cmd!$I:$I,"="&amp;BG$1,cp_cmd!$J:$J,"=500g")</f>
        <v>0</v>
      </c>
      <c r="BH4" s="43" t="n">
        <f aca="false">SUMIFS(cp_cmd!$G:$G,cp_cmd!$D:$D,"="&amp;$B4,cp_cmd!$I:$I,"="&amp;BH$1,cp_cmd!$J:$J,"=120g")</f>
        <v>0</v>
      </c>
      <c r="BI4" s="43" t="n">
        <f aca="false">SUMIFS(cp_cmd!$G:$G,cp_cmd!$D:$D,"="&amp;$B4,cp_cmd!$I:$I,"="&amp;BI$1,cp_cmd!$J:$J,"=120g")</f>
        <v>0</v>
      </c>
      <c r="BJ4" s="43" t="n">
        <f aca="false">SUMIFS(cp_cmd!$G:$G,cp_cmd!$D:$D,"="&amp;$B4,cp_cmd!$I:$I,"="&amp;BJ$1,cp_cmd!$J:$J,"=260g")</f>
        <v>0</v>
      </c>
      <c r="BK4" s="42" t="n">
        <f aca="false">SUMIFS(cp_cmd!$G:$G,cp_cmd!$D:$D,"="&amp;$B4,cp_cmd!$I:$I,"="&amp;BK$1,cp_cmd!$J:$J,"=500g")</f>
        <v>0</v>
      </c>
      <c r="BL4" s="43" t="n">
        <f aca="false">SUM(D4:BK4)</f>
        <v>0</v>
      </c>
      <c r="BM4" s="50"/>
      <c r="BN4" s="51"/>
      <c r="BP4" s="3" t="n">
        <f aca="false">SUMPRODUCT(D4:BI4,D$46:BI$46)*(1-BO4/100)</f>
        <v>0</v>
      </c>
    </row>
    <row r="5" s="3" customFormat="true" ht="38.25" hidden="false" customHeight="true" outlineLevel="0" collapsed="false">
      <c r="A5" s="1"/>
      <c r="B5" s="48" t="str">
        <f aca="false">cp_bl!L4</f>
        <v/>
      </c>
      <c r="C5" s="49"/>
      <c r="D5" s="42" t="n">
        <f aca="false">SUMIFS(cp_cmd!$G:$G,cp_cmd!$D:$D,"="&amp;$B5,cp_cmd!$I:$I,"="&amp;D$1,cp_cmd!$J:$J,"=500g")</f>
        <v>0</v>
      </c>
      <c r="E5" s="42" t="n">
        <f aca="false">SUMIFS(cp_cmd!$G:$G,cp_cmd!$D:$D,"="&amp;$B5,cp_cmd!$I:$I,"="&amp;D$1,cp_cmd!$J:$J,"=1000g")</f>
        <v>0</v>
      </c>
      <c r="F5" s="42" t="n">
        <f aca="false">SUMIFS(cp_cmd!$G:$G,cp_cmd!$D:$D,"="&amp;$B5,cp_cmd!$I:$I,"="&amp;D$1,cp_cmd!$J:$J,"=3000g")</f>
        <v>0</v>
      </c>
      <c r="G5" s="43" t="n">
        <f aca="false">SUMIFS(cp_cmd!$G:$G,cp_cmd!$D:$D,"="&amp;$B5,cp_cmd!$I:$I,"="&amp;G$1,cp_cmd!$J:$J,"=500g")</f>
        <v>0</v>
      </c>
      <c r="H5" s="42" t="n">
        <f aca="false">SUMIFS(cp_cmd!$G:$G,cp_cmd!$D:$D,"="&amp;$B5,cp_cmd!$I:$I,"="&amp;H$1,cp_cmd!$J:$J,"=1000g")</f>
        <v>0</v>
      </c>
      <c r="I5" s="43" t="n">
        <f aca="false">SUMIFS(cp_cmd!$G:$G,cp_cmd!$D:$D,"="&amp;$B5,cp_cmd!$I:$I,"="&amp;I$1,cp_cmd!$J:$J,"=500g")</f>
        <v>0</v>
      </c>
      <c r="J5" s="44"/>
      <c r="K5" s="43" t="n">
        <f aca="false">SUMIFS(cp_cmd!$G:$G,cp_cmd!$D:$D,"="&amp;$B5,cp_cmd!$I:$I,"="&amp;K$1,cp_cmd!$J:$J,"=500g")</f>
        <v>0</v>
      </c>
      <c r="L5" s="43" t="n">
        <f aca="false">SUMIFS(cp_cmd!$G:$G,cp_cmd!$D:$D,"="&amp;$B5,cp_cmd!$I:$I,"="&amp;K$1,cp_cmd!$J:$J,"=1000g")</f>
        <v>0</v>
      </c>
      <c r="M5" s="43" t="n">
        <f aca="false">SUMIFS(cp_cmd!$G:$G,cp_cmd!$D:$D,"="&amp;$B5,cp_cmd!$I:$I,"="&amp;K$1,cp_cmd!$J:$J,"=3000g")</f>
        <v>0</v>
      </c>
      <c r="N5" s="43" t="n">
        <f aca="false">SUMIFS(cp_cmd!$G:$G,cp_cmd!$D:$D,"="&amp;$B5,cp_cmd!$I:$I,"="&amp;N$1,cp_cmd!$J:$J,"=500g")</f>
        <v>0</v>
      </c>
      <c r="O5" s="43"/>
      <c r="P5" s="44"/>
      <c r="Q5" s="43" t="n">
        <f aca="false">SUMIFS(cp_cmd!$G:$G,cp_cmd!$D:$D,"="&amp;$B5,cp_cmd!$I:$I,"="&amp;Q$1,cp_cmd!$J:$J,"=500g")</f>
        <v>0</v>
      </c>
      <c r="R5" s="43" t="n">
        <f aca="false">SUMIFS(cp_cmd!$G:$G,cp_cmd!$D:$D,"="&amp;$B5,cp_cmd!$I:$I,"="&amp;Q$1,cp_cmd!$J:$J,"=1000g")</f>
        <v>0</v>
      </c>
      <c r="S5" s="42" t="n">
        <f aca="false">SUMIFS(cp_cmd!$G:$G,cp_cmd!$D:$D,"="&amp;$B5,cp_cmd!$I:$I,"="&amp;S$1,cp_cmd!$J:$J,"=500g")</f>
        <v>0</v>
      </c>
      <c r="T5" s="44"/>
      <c r="U5" s="43" t="n">
        <f aca="false">SUMIFS(cp_cmd!$G:$G,cp_cmd!$D:$D,"="&amp;$B5,cp_cmd!$I:$I,"="&amp;U$1,cp_cmd!$J:$J,"=500g")</f>
        <v>0</v>
      </c>
      <c r="V5" s="43" t="n">
        <f aca="false">SUMIFS(cp_cmd!$G:$G,cp_cmd!$D:$D,"="&amp;$B5,cp_cmd!$I:$I,"="&amp;U$1,cp_cmd!$J:$J,"=1000g")</f>
        <v>0</v>
      </c>
      <c r="W5" s="43" t="n">
        <f aca="false">SUMIFS(cp_cmd!$G:$G,cp_cmd!$D:$D,"="&amp;$B5,cp_cmd!$I:$I,"="&amp;U$1,cp_cmd!$J:$J,"=2000g")</f>
        <v>0</v>
      </c>
      <c r="X5" s="44"/>
      <c r="Y5" s="45" t="n">
        <f aca="false">SUMIFS(cp_cmd!$G:$G,cp_cmd!$D:$D,"="&amp;$B5,cp_cmd!$I:$I,"="&amp;Y$1,cp_cmd!$J:$J,"=500g")</f>
        <v>0</v>
      </c>
      <c r="Z5" s="45" t="n">
        <f aca="false">SUMIFS(cp_cmd!$G:$G,cp_cmd!$D:$D,"="&amp;$B5,cp_cmd!$I:$I,"="&amp;Y$1,cp_cmd!$J:$J,"=1000g")</f>
        <v>0</v>
      </c>
      <c r="AA5" s="45" t="n">
        <f aca="false">SUMIFS(cp_cmd!$G:$G,cp_cmd!$D:$D,"="&amp;$B5,cp_cmd!$I:$I,"="&amp;Y$1,cp_cmd!$J:$J,"=3000g")</f>
        <v>0</v>
      </c>
      <c r="AB5" s="44"/>
      <c r="AC5" s="43" t="n">
        <f aca="false">SUMIFS(cp_cmd!$G:$G,cp_cmd!$D:$D,"="&amp;$B5,cp_cmd!$I:$I,"="&amp;AC$1,cp_cmd!$J:$J,"=500g")</f>
        <v>0</v>
      </c>
      <c r="AD5" s="43" t="n">
        <f aca="false">SUMIFS(cp_cmd!$G:$G,cp_cmd!$D:$D,"="&amp;$B5,cp_cmd!$I:$I,"="&amp;AC$1,cp_cmd!$J:$J,"=1000g")</f>
        <v>0</v>
      </c>
      <c r="AE5" s="44"/>
      <c r="AF5" s="44"/>
      <c r="AG5" s="44"/>
      <c r="AH5" s="44"/>
      <c r="AI5" s="43" t="n">
        <f aca="false">SUMIFS(cp_cmd!$G:$G,cp_cmd!$D:$D,"="&amp;$B5,cp_cmd!$I:$I,"="&amp;AI$1,cp_cmd!$J:$J,"=500g")</f>
        <v>0</v>
      </c>
      <c r="AJ5" s="43" t="n">
        <f aca="false">SUMIFS(cp_cmd!$G:$G,cp_cmd!$D:$D,"="&amp;$B5,cp_cmd!$I:$I,"="&amp;AI$1,cp_cmd!$J:$J,"=1000g")</f>
        <v>0</v>
      </c>
      <c r="AK5" s="46"/>
      <c r="AL5" s="47" t="n">
        <f aca="false">SUMIFS(cp_cmd!$G:$G,cp_cmd!$D:$D,"="&amp;$B5,cp_cmd!$I:$I,"="&amp;AL$1,cp_cmd!$J:$J,"=500g")</f>
        <v>0</v>
      </c>
      <c r="AM5" s="44"/>
      <c r="AN5" s="44" t="n">
        <f aca="false">SUMIFS(cp_cmd!$G:$G,cp_cmd!$D:$D,"="&amp;$B5,cp_cmd!$I:$I,"="&amp;AN$1,cp_cmd!$J:$J,"=500g")</f>
        <v>0</v>
      </c>
      <c r="AO5" s="44"/>
      <c r="AP5" s="44"/>
      <c r="AQ5" s="44"/>
      <c r="AR5" s="44"/>
      <c r="AS5" s="44"/>
      <c r="AT5" s="44"/>
      <c r="AU5" s="44"/>
      <c r="AV5" s="44"/>
      <c r="AW5" s="43" t="n">
        <f aca="false">SUMIFS(cp_cmd!$G:$G,cp_cmd!$D:$D,"="&amp;$B5,cp_cmd!$I:$I,"="&amp;AW$1,cp_cmd!$J:$J,"=500g")</f>
        <v>0</v>
      </c>
      <c r="AX5" s="43" t="n">
        <f aca="false">SUMIFS(cp_cmd!$G:$G,cp_cmd!$D:$D,"="&amp;$B5,cp_cmd!$I:$I,"="&amp;AX$1,cp_cmd!$J:$J,"=500g")</f>
        <v>0</v>
      </c>
      <c r="AY5" s="43" t="n">
        <f aca="false">SUMIFS(cp_cmd!$G:$G,cp_cmd!$D:$D,"="&amp;$B5,cp_cmd!$I:$I,"="&amp;AX$1,cp_cmd!$J:$J,"=1000g")</f>
        <v>0</v>
      </c>
      <c r="AZ5" s="46" t="n">
        <f aca="false">SUMIFS(cp_cmd!$G:$G,cp_cmd!$D:$D,"="&amp;$B5,cp_cmd!$I:$I,"="&amp;AZ$1,cp_cmd!$J:$J,"=2000g")</f>
        <v>0</v>
      </c>
      <c r="BA5" s="47" t="n">
        <f aca="false">SUMIFS(cp_cmd!$G:$G,cp_cmd!$D:$D,"="&amp;$B5,cp_cmd!$I:$I,"="&amp;BA$1,cp_cmd!$J:$J,"=500g")</f>
        <v>0</v>
      </c>
      <c r="BB5" s="42" t="n">
        <f aca="false">SUMIFS(cp_cmd!$G:$G,cp_cmd!$D:$D,"="&amp;$B5,cp_cmd!$I:$I,"="&amp;BB$1,cp_cmd!$J:$J,"=500g")</f>
        <v>0</v>
      </c>
      <c r="BC5" s="43" t="n">
        <f aca="false">SUMIFS(cp_cmd!$G:$G,cp_cmd!$D:$D,"="&amp;$B5,cp_cmd!$I:$I,"="&amp;BC$1,cp_cmd!$J:$J,"=350g")</f>
        <v>0</v>
      </c>
      <c r="BD5" s="43" t="n">
        <f aca="false">SUMIFS(cp_cmd!$G:$G,cp_cmd!$D:$D,"="&amp;$B5,cp_cmd!$I:$I,"="&amp;BD$1,cp_cmd!$J:$J,"=350g")</f>
        <v>0</v>
      </c>
      <c r="BE5" s="43" t="n">
        <f aca="false">SUMIFS(cp_cmd!$G:$G,cp_cmd!$D:$D,"="&amp;$B5,cp_cmd!$I:$I,"="&amp;BE$1,cp_cmd!$J:$J,"=350g")</f>
        <v>0</v>
      </c>
      <c r="BF5" s="42" t="n">
        <f aca="false">SUMIFS(cp_cmd!$G:$G,cp_cmd!$D:$D,"="&amp;$B5,cp_cmd!$I:$I,"="&amp;BF$1,cp_cmd!$J:$J,"=500g")</f>
        <v>0</v>
      </c>
      <c r="BG5" s="42" t="n">
        <f aca="false">SUMIFS(cp_cmd!$G:$G,cp_cmd!$D:$D,"="&amp;$B5,cp_cmd!$I:$I,"="&amp;BG$1,cp_cmd!$J:$J,"=500g")</f>
        <v>0</v>
      </c>
      <c r="BH5" s="43" t="n">
        <f aca="false">SUMIFS(cp_cmd!$G:$G,cp_cmd!$D:$D,"="&amp;$B5,cp_cmd!$I:$I,"="&amp;BH$1,cp_cmd!$J:$J,"=120g")</f>
        <v>0</v>
      </c>
      <c r="BI5" s="43" t="n">
        <f aca="false">SUMIFS(cp_cmd!$G:$G,cp_cmd!$D:$D,"="&amp;$B5,cp_cmd!$I:$I,"="&amp;BI$1,cp_cmd!$J:$J,"=120g")</f>
        <v>0</v>
      </c>
      <c r="BJ5" s="43" t="n">
        <f aca="false">SUMIFS(cp_cmd!$G:$G,cp_cmd!$D:$D,"="&amp;$B5,cp_cmd!$I:$I,"="&amp;BJ$1,cp_cmd!$J:$J,"=260g")</f>
        <v>0</v>
      </c>
      <c r="BK5" s="42" t="n">
        <f aca="false">SUMIFS(cp_cmd!$G:$G,cp_cmd!$D:$D,"="&amp;$B5,cp_cmd!$I:$I,"="&amp;BK$1,cp_cmd!$J:$J,"=500g")</f>
        <v>0</v>
      </c>
      <c r="BL5" s="43" t="n">
        <f aca="false">SUM(D5:BK5)</f>
        <v>0</v>
      </c>
      <c r="BM5" s="50"/>
      <c r="BN5" s="51"/>
    </row>
    <row r="6" s="3" customFormat="true" ht="38.25" hidden="false" customHeight="true" outlineLevel="0" collapsed="false">
      <c r="A6" s="1"/>
      <c r="B6" s="48" t="str">
        <f aca="false">cp_bl!L5</f>
        <v/>
      </c>
      <c r="C6" s="49"/>
      <c r="D6" s="42" t="n">
        <f aca="false">SUMIFS(cp_cmd!$G:$G,cp_cmd!$D:$D,"="&amp;$B6,cp_cmd!$I:$I,"="&amp;D$1,cp_cmd!$J:$J,"=500g")</f>
        <v>0</v>
      </c>
      <c r="E6" s="42" t="n">
        <f aca="false">SUMIFS(cp_cmd!$G:$G,cp_cmd!$D:$D,"="&amp;$B6,cp_cmd!$I:$I,"="&amp;D$1,cp_cmd!$J:$J,"=1000g")</f>
        <v>0</v>
      </c>
      <c r="F6" s="42" t="n">
        <f aca="false">SUMIFS(cp_cmd!$G:$G,cp_cmd!$D:$D,"="&amp;$B6,cp_cmd!$I:$I,"="&amp;D$1,cp_cmd!$J:$J,"=3000g")</f>
        <v>0</v>
      </c>
      <c r="G6" s="43" t="n">
        <f aca="false">SUMIFS(cp_cmd!$G:$G,cp_cmd!$D:$D,"="&amp;$B6,cp_cmd!$I:$I,"="&amp;G$1,cp_cmd!$J:$J,"=500g")</f>
        <v>0</v>
      </c>
      <c r="H6" s="42" t="n">
        <f aca="false">SUMIFS(cp_cmd!$G:$G,cp_cmd!$D:$D,"="&amp;$B6,cp_cmd!$I:$I,"="&amp;H$1,cp_cmd!$J:$J,"=1000g")</f>
        <v>0</v>
      </c>
      <c r="I6" s="43" t="n">
        <f aca="false">SUMIFS(cp_cmd!$G:$G,cp_cmd!$D:$D,"="&amp;$B6,cp_cmd!$I:$I,"="&amp;I$1,cp_cmd!$J:$J,"=500g")</f>
        <v>0</v>
      </c>
      <c r="J6" s="44"/>
      <c r="K6" s="43" t="n">
        <f aca="false">SUMIFS(cp_cmd!$G:$G,cp_cmd!$D:$D,"="&amp;$B6,cp_cmd!$I:$I,"="&amp;K$1,cp_cmd!$J:$J,"=500g")</f>
        <v>0</v>
      </c>
      <c r="L6" s="43" t="n">
        <f aca="false">SUMIFS(cp_cmd!$G:$G,cp_cmd!$D:$D,"="&amp;$B6,cp_cmd!$I:$I,"="&amp;K$1,cp_cmd!$J:$J,"=1000g")</f>
        <v>0</v>
      </c>
      <c r="M6" s="43" t="n">
        <f aca="false">SUMIFS(cp_cmd!$G:$G,cp_cmd!$D:$D,"="&amp;$B6,cp_cmd!$I:$I,"="&amp;K$1,cp_cmd!$J:$J,"=3000g")</f>
        <v>0</v>
      </c>
      <c r="N6" s="43" t="n">
        <f aca="false">SUMIFS(cp_cmd!$G:$G,cp_cmd!$D:$D,"="&amp;$B6,cp_cmd!$I:$I,"="&amp;N$1,cp_cmd!$J:$J,"=500g")</f>
        <v>0</v>
      </c>
      <c r="O6" s="43"/>
      <c r="P6" s="44"/>
      <c r="Q6" s="43" t="n">
        <f aca="false">SUMIFS(cp_cmd!$G:$G,cp_cmd!$D:$D,"="&amp;$B6,cp_cmd!$I:$I,"="&amp;Q$1,cp_cmd!$J:$J,"=500g")</f>
        <v>0</v>
      </c>
      <c r="R6" s="43" t="n">
        <f aca="false">SUMIFS(cp_cmd!$G:$G,cp_cmd!$D:$D,"="&amp;$B6,cp_cmd!$I:$I,"="&amp;Q$1,cp_cmd!$J:$J,"=1000g")</f>
        <v>0</v>
      </c>
      <c r="S6" s="42" t="n">
        <f aca="false">SUMIFS(cp_cmd!$G:$G,cp_cmd!$D:$D,"="&amp;$B6,cp_cmd!$I:$I,"="&amp;S$1,cp_cmd!$J:$J,"=500g")</f>
        <v>0</v>
      </c>
      <c r="T6" s="44"/>
      <c r="U6" s="43" t="n">
        <f aca="false">SUMIFS(cp_cmd!$G:$G,cp_cmd!$D:$D,"="&amp;$B6,cp_cmd!$I:$I,"="&amp;U$1,cp_cmd!$J:$J,"=500g")</f>
        <v>0</v>
      </c>
      <c r="V6" s="43" t="n">
        <f aca="false">SUMIFS(cp_cmd!$G:$G,cp_cmd!$D:$D,"="&amp;$B6,cp_cmd!$I:$I,"="&amp;U$1,cp_cmd!$J:$J,"=1000g")</f>
        <v>0</v>
      </c>
      <c r="W6" s="43" t="n">
        <f aca="false">SUMIFS(cp_cmd!$G:$G,cp_cmd!$D:$D,"="&amp;$B6,cp_cmd!$I:$I,"="&amp;U$1,cp_cmd!$J:$J,"=2000g")</f>
        <v>0</v>
      </c>
      <c r="X6" s="44"/>
      <c r="Y6" s="45" t="n">
        <f aca="false">SUMIFS(cp_cmd!$G:$G,cp_cmd!$D:$D,"="&amp;$B6,cp_cmd!$I:$I,"="&amp;Y$1,cp_cmd!$J:$J,"=500g")</f>
        <v>0</v>
      </c>
      <c r="Z6" s="45" t="n">
        <f aca="false">SUMIFS(cp_cmd!$G:$G,cp_cmd!$D:$D,"="&amp;$B6,cp_cmd!$I:$I,"="&amp;Y$1,cp_cmd!$J:$J,"=1000g")</f>
        <v>0</v>
      </c>
      <c r="AA6" s="45" t="n">
        <f aca="false">SUMIFS(cp_cmd!$G:$G,cp_cmd!$D:$D,"="&amp;$B6,cp_cmd!$I:$I,"="&amp;Y$1,cp_cmd!$J:$J,"=3000g")</f>
        <v>0</v>
      </c>
      <c r="AB6" s="44"/>
      <c r="AC6" s="43" t="n">
        <f aca="false">SUMIFS(cp_cmd!$G:$G,cp_cmd!$D:$D,"="&amp;$B6,cp_cmd!$I:$I,"="&amp;AC$1,cp_cmd!$J:$J,"=500g")</f>
        <v>0</v>
      </c>
      <c r="AD6" s="43" t="n">
        <f aca="false">SUMIFS(cp_cmd!$G:$G,cp_cmd!$D:$D,"="&amp;$B6,cp_cmd!$I:$I,"="&amp;AC$1,cp_cmd!$J:$J,"=1000g")</f>
        <v>0</v>
      </c>
      <c r="AE6" s="44"/>
      <c r="AF6" s="44"/>
      <c r="AG6" s="44"/>
      <c r="AH6" s="44"/>
      <c r="AI6" s="43" t="n">
        <f aca="false">SUMIFS(cp_cmd!$G:$G,cp_cmd!$D:$D,"="&amp;$B6,cp_cmd!$I:$I,"="&amp;AI$1,cp_cmd!$J:$J,"=500g")</f>
        <v>0</v>
      </c>
      <c r="AJ6" s="43" t="n">
        <f aca="false">SUMIFS(cp_cmd!$G:$G,cp_cmd!$D:$D,"="&amp;$B6,cp_cmd!$I:$I,"="&amp;AI$1,cp_cmd!$J:$J,"=1000g")</f>
        <v>0</v>
      </c>
      <c r="AK6" s="46"/>
      <c r="AL6" s="47" t="n">
        <f aca="false">SUMIFS(cp_cmd!$G:$G,cp_cmd!$D:$D,"="&amp;$B6,cp_cmd!$I:$I,"="&amp;AL$1,cp_cmd!$J:$J,"=500g")</f>
        <v>0</v>
      </c>
      <c r="AM6" s="44"/>
      <c r="AN6" s="44" t="n">
        <f aca="false">SUMIFS(cp_cmd!$G:$G,cp_cmd!$D:$D,"="&amp;$B6,cp_cmd!$I:$I,"="&amp;AN$1,cp_cmd!$J:$J,"=500g")</f>
        <v>0</v>
      </c>
      <c r="AO6" s="44"/>
      <c r="AP6" s="44"/>
      <c r="AQ6" s="44"/>
      <c r="AR6" s="44"/>
      <c r="AS6" s="44"/>
      <c r="AT6" s="44"/>
      <c r="AU6" s="44"/>
      <c r="AV6" s="44"/>
      <c r="AW6" s="43" t="n">
        <f aca="false">SUMIFS(cp_cmd!$G:$G,cp_cmd!$D:$D,"="&amp;$B6,cp_cmd!$I:$I,"="&amp;AW$1,cp_cmd!$J:$J,"=500g")</f>
        <v>0</v>
      </c>
      <c r="AX6" s="43" t="n">
        <f aca="false">SUMIFS(cp_cmd!$G:$G,cp_cmd!$D:$D,"="&amp;$B6,cp_cmd!$I:$I,"="&amp;AX$1,cp_cmd!$J:$J,"=500g")</f>
        <v>0</v>
      </c>
      <c r="AY6" s="43" t="n">
        <f aca="false">SUMIFS(cp_cmd!$G:$G,cp_cmd!$D:$D,"="&amp;$B6,cp_cmd!$I:$I,"="&amp;AX$1,cp_cmd!$J:$J,"=1000g")</f>
        <v>0</v>
      </c>
      <c r="AZ6" s="46" t="n">
        <f aca="false">SUMIFS(cp_cmd!$G:$G,cp_cmd!$D:$D,"="&amp;$B6,cp_cmd!$I:$I,"="&amp;AZ$1,cp_cmd!$J:$J,"=2000g")</f>
        <v>0</v>
      </c>
      <c r="BA6" s="47" t="n">
        <f aca="false">SUMIFS(cp_cmd!$G:$G,cp_cmd!$D:$D,"="&amp;$B6,cp_cmd!$I:$I,"="&amp;BA$1,cp_cmd!$J:$J,"=500g")</f>
        <v>0</v>
      </c>
      <c r="BB6" s="42" t="n">
        <f aca="false">SUMIFS(cp_cmd!$G:$G,cp_cmd!$D:$D,"="&amp;$B6,cp_cmd!$I:$I,"="&amp;BB$1,cp_cmd!$J:$J,"=500g")</f>
        <v>0</v>
      </c>
      <c r="BC6" s="43" t="n">
        <f aca="false">SUMIFS(cp_cmd!$G:$G,cp_cmd!$D:$D,"="&amp;$B6,cp_cmd!$I:$I,"="&amp;BC$1,cp_cmd!$J:$J,"=350g")</f>
        <v>0</v>
      </c>
      <c r="BD6" s="43" t="n">
        <f aca="false">SUMIFS(cp_cmd!$G:$G,cp_cmd!$D:$D,"="&amp;$B6,cp_cmd!$I:$I,"="&amp;BD$1,cp_cmd!$J:$J,"=350g")</f>
        <v>0</v>
      </c>
      <c r="BE6" s="43" t="n">
        <f aca="false">SUMIFS(cp_cmd!$G:$G,cp_cmd!$D:$D,"="&amp;$B6,cp_cmd!$I:$I,"="&amp;BE$1,cp_cmd!$J:$J,"=350g")</f>
        <v>0</v>
      </c>
      <c r="BF6" s="42" t="n">
        <f aca="false">SUMIFS(cp_cmd!$G:$G,cp_cmd!$D:$D,"="&amp;$B6,cp_cmd!$I:$I,"="&amp;BF$1,cp_cmd!$J:$J,"=500g")</f>
        <v>0</v>
      </c>
      <c r="BG6" s="42" t="n">
        <f aca="false">SUMIFS(cp_cmd!$G:$G,cp_cmd!$D:$D,"="&amp;$B6,cp_cmd!$I:$I,"="&amp;BG$1,cp_cmd!$J:$J,"=500g")</f>
        <v>0</v>
      </c>
      <c r="BH6" s="43" t="n">
        <f aca="false">SUMIFS(cp_cmd!$G:$G,cp_cmd!$D:$D,"="&amp;$B6,cp_cmd!$I:$I,"="&amp;BH$1,cp_cmd!$J:$J,"=120g")</f>
        <v>0</v>
      </c>
      <c r="BI6" s="43" t="n">
        <f aca="false">SUMIFS(cp_cmd!$G:$G,cp_cmd!$D:$D,"="&amp;$B6,cp_cmd!$I:$I,"="&amp;BI$1,cp_cmd!$J:$J,"=120g")</f>
        <v>0</v>
      </c>
      <c r="BJ6" s="43" t="n">
        <f aca="false">SUMIFS(cp_cmd!$G:$G,cp_cmd!$D:$D,"="&amp;$B6,cp_cmd!$I:$I,"="&amp;BJ$1,cp_cmd!$J:$J,"=260g")</f>
        <v>0</v>
      </c>
      <c r="BK6" s="42" t="n">
        <f aca="false">SUMIFS(cp_cmd!$G:$G,cp_cmd!$D:$D,"="&amp;$B6,cp_cmd!$I:$I,"="&amp;BK$1,cp_cmd!$J:$J,"=500g")</f>
        <v>0</v>
      </c>
      <c r="BL6" s="43" t="n">
        <f aca="false">SUM(D6:BK6)</f>
        <v>0</v>
      </c>
      <c r="BM6" s="52"/>
      <c r="BN6" s="53"/>
      <c r="BP6" s="3" t="n">
        <f aca="false">SUMPRODUCT(D6:BI6,D$46:BI$46)*(1-BO6/100)</f>
        <v>0</v>
      </c>
    </row>
    <row r="7" s="3" customFormat="true" ht="38.25" hidden="false" customHeight="true" outlineLevel="0" collapsed="false">
      <c r="A7" s="1"/>
      <c r="B7" s="48" t="str">
        <f aca="false">cp_bl!L6</f>
        <v/>
      </c>
      <c r="C7" s="49"/>
      <c r="D7" s="42" t="n">
        <f aca="false">SUMIFS(cp_cmd!$G:$G,cp_cmd!$D:$D,"="&amp;$B7,cp_cmd!$I:$I,"="&amp;D$1,cp_cmd!$J:$J,"=500g")</f>
        <v>0</v>
      </c>
      <c r="E7" s="42" t="n">
        <f aca="false">SUMIFS(cp_cmd!$G:$G,cp_cmd!$D:$D,"="&amp;$B7,cp_cmd!$I:$I,"="&amp;D$1,cp_cmd!$J:$J,"=1000g")</f>
        <v>0</v>
      </c>
      <c r="F7" s="42" t="n">
        <f aca="false">SUMIFS(cp_cmd!$G:$G,cp_cmd!$D:$D,"="&amp;$B7,cp_cmd!$I:$I,"="&amp;D$1,cp_cmd!$J:$J,"=3000g")</f>
        <v>0</v>
      </c>
      <c r="G7" s="43" t="n">
        <f aca="false">SUMIFS(cp_cmd!$G:$G,cp_cmd!$D:$D,"="&amp;$B7,cp_cmd!$I:$I,"="&amp;G$1,cp_cmd!$J:$J,"=500g")</f>
        <v>0</v>
      </c>
      <c r="H7" s="42" t="n">
        <f aca="false">SUMIFS(cp_cmd!$G:$G,cp_cmd!$D:$D,"="&amp;$B7,cp_cmd!$I:$I,"="&amp;H$1,cp_cmd!$J:$J,"=1000g")</f>
        <v>0</v>
      </c>
      <c r="I7" s="43" t="n">
        <f aca="false">SUMIFS(cp_cmd!$G:$G,cp_cmd!$D:$D,"="&amp;$B7,cp_cmd!$I:$I,"="&amp;I$1,cp_cmd!$J:$J,"=500g")</f>
        <v>0</v>
      </c>
      <c r="J7" s="44"/>
      <c r="K7" s="43" t="n">
        <f aca="false">SUMIFS(cp_cmd!$G:$G,cp_cmd!$D:$D,"="&amp;$B7,cp_cmd!$I:$I,"="&amp;K$1,cp_cmd!$J:$J,"=500g")</f>
        <v>0</v>
      </c>
      <c r="L7" s="43" t="n">
        <f aca="false">SUMIFS(cp_cmd!$G:$G,cp_cmd!$D:$D,"="&amp;$B7,cp_cmd!$I:$I,"="&amp;K$1,cp_cmd!$J:$J,"=1000g")</f>
        <v>0</v>
      </c>
      <c r="M7" s="43" t="n">
        <f aca="false">SUMIFS(cp_cmd!$G:$G,cp_cmd!$D:$D,"="&amp;$B7,cp_cmd!$I:$I,"="&amp;K$1,cp_cmd!$J:$J,"=3000g")</f>
        <v>0</v>
      </c>
      <c r="N7" s="43" t="n">
        <f aca="false">SUMIFS(cp_cmd!$G:$G,cp_cmd!$D:$D,"="&amp;$B7,cp_cmd!$I:$I,"="&amp;N$1,cp_cmd!$J:$J,"=500g")</f>
        <v>0</v>
      </c>
      <c r="O7" s="43"/>
      <c r="P7" s="44"/>
      <c r="Q7" s="43" t="n">
        <f aca="false">SUMIFS(cp_cmd!$G:$G,cp_cmd!$D:$D,"="&amp;$B7,cp_cmd!$I:$I,"="&amp;Q$1,cp_cmd!$J:$J,"=500g")</f>
        <v>0</v>
      </c>
      <c r="R7" s="43" t="n">
        <f aca="false">SUMIFS(cp_cmd!$G:$G,cp_cmd!$D:$D,"="&amp;$B7,cp_cmd!$I:$I,"="&amp;Q$1,cp_cmd!$J:$J,"=1000g")</f>
        <v>0</v>
      </c>
      <c r="S7" s="42" t="n">
        <f aca="false">SUMIFS(cp_cmd!$G:$G,cp_cmd!$D:$D,"="&amp;$B7,cp_cmd!$I:$I,"="&amp;S$1,cp_cmd!$J:$J,"=500g")</f>
        <v>0</v>
      </c>
      <c r="T7" s="44"/>
      <c r="U7" s="43" t="n">
        <f aca="false">SUMIFS(cp_cmd!$G:$G,cp_cmd!$D:$D,"="&amp;$B7,cp_cmd!$I:$I,"="&amp;U$1,cp_cmd!$J:$J,"=500g")</f>
        <v>0</v>
      </c>
      <c r="V7" s="43" t="n">
        <f aca="false">SUMIFS(cp_cmd!$G:$G,cp_cmd!$D:$D,"="&amp;$B7,cp_cmd!$I:$I,"="&amp;U$1,cp_cmd!$J:$J,"=1000g")</f>
        <v>0</v>
      </c>
      <c r="W7" s="43" t="n">
        <f aca="false">SUMIFS(cp_cmd!$G:$G,cp_cmd!$D:$D,"="&amp;$B7,cp_cmd!$I:$I,"="&amp;U$1,cp_cmd!$J:$J,"=2000g")</f>
        <v>0</v>
      </c>
      <c r="X7" s="44"/>
      <c r="Y7" s="45" t="n">
        <f aca="false">SUMIFS(cp_cmd!$G:$G,cp_cmd!$D:$D,"="&amp;$B7,cp_cmd!$I:$I,"="&amp;Y$1,cp_cmd!$J:$J,"=500g")</f>
        <v>0</v>
      </c>
      <c r="Z7" s="45" t="n">
        <f aca="false">SUMIFS(cp_cmd!$G:$G,cp_cmd!$D:$D,"="&amp;$B7,cp_cmd!$I:$I,"="&amp;Y$1,cp_cmd!$J:$J,"=1000g")</f>
        <v>0</v>
      </c>
      <c r="AA7" s="45" t="n">
        <f aca="false">SUMIFS(cp_cmd!$G:$G,cp_cmd!$D:$D,"="&amp;$B7,cp_cmd!$I:$I,"="&amp;Y$1,cp_cmd!$J:$J,"=3000g")</f>
        <v>0</v>
      </c>
      <c r="AB7" s="44"/>
      <c r="AC7" s="43" t="n">
        <f aca="false">SUMIFS(cp_cmd!$G:$G,cp_cmd!$D:$D,"="&amp;$B7,cp_cmd!$I:$I,"="&amp;AC$1,cp_cmd!$J:$J,"=500g")</f>
        <v>0</v>
      </c>
      <c r="AD7" s="43" t="n">
        <f aca="false">SUMIFS(cp_cmd!$G:$G,cp_cmd!$D:$D,"="&amp;$B7,cp_cmd!$I:$I,"="&amp;AC$1,cp_cmd!$J:$J,"=1000g")</f>
        <v>0</v>
      </c>
      <c r="AE7" s="44"/>
      <c r="AF7" s="44"/>
      <c r="AG7" s="44"/>
      <c r="AH7" s="44"/>
      <c r="AI7" s="43" t="n">
        <f aca="false">SUMIFS(cp_cmd!$G:$G,cp_cmd!$D:$D,"="&amp;$B7,cp_cmd!$I:$I,"="&amp;AI$1,cp_cmd!$J:$J,"=500g")</f>
        <v>0</v>
      </c>
      <c r="AJ7" s="43" t="n">
        <f aca="false">SUMIFS(cp_cmd!$G:$G,cp_cmd!$D:$D,"="&amp;$B7,cp_cmd!$I:$I,"="&amp;AI$1,cp_cmd!$J:$J,"=1000g")</f>
        <v>0</v>
      </c>
      <c r="AK7" s="46"/>
      <c r="AL7" s="47" t="n">
        <f aca="false">SUMIFS(cp_cmd!$G:$G,cp_cmd!$D:$D,"="&amp;$B7,cp_cmd!$I:$I,"="&amp;AL$1,cp_cmd!$J:$J,"=500g")</f>
        <v>0</v>
      </c>
      <c r="AM7" s="44"/>
      <c r="AN7" s="44" t="n">
        <f aca="false">SUMIFS(cp_cmd!$G:$G,cp_cmd!$D:$D,"="&amp;$B7,cp_cmd!$I:$I,"="&amp;AN$1,cp_cmd!$J:$J,"=500g")</f>
        <v>0</v>
      </c>
      <c r="AO7" s="44"/>
      <c r="AP7" s="44"/>
      <c r="AQ7" s="44"/>
      <c r="AR7" s="44"/>
      <c r="AS7" s="44"/>
      <c r="AT7" s="44"/>
      <c r="AU7" s="44"/>
      <c r="AV7" s="44"/>
      <c r="AW7" s="43" t="n">
        <f aca="false">SUMIFS(cp_cmd!$G:$G,cp_cmd!$D:$D,"="&amp;$B7,cp_cmd!$I:$I,"="&amp;AW$1,cp_cmd!$J:$J,"=500g")</f>
        <v>0</v>
      </c>
      <c r="AX7" s="43" t="n">
        <f aca="false">SUMIFS(cp_cmd!$G:$G,cp_cmd!$D:$D,"="&amp;$B7,cp_cmd!$I:$I,"="&amp;AX$1,cp_cmd!$J:$J,"=500g")</f>
        <v>0</v>
      </c>
      <c r="AY7" s="43" t="n">
        <f aca="false">SUMIFS(cp_cmd!$G:$G,cp_cmd!$D:$D,"="&amp;$B7,cp_cmd!$I:$I,"="&amp;AX$1,cp_cmd!$J:$J,"=1000g")</f>
        <v>0</v>
      </c>
      <c r="AZ7" s="46" t="n">
        <f aca="false">SUMIFS(cp_cmd!$G:$G,cp_cmd!$D:$D,"="&amp;$B7,cp_cmd!$I:$I,"="&amp;AZ$1,cp_cmd!$J:$J,"=2000g")</f>
        <v>0</v>
      </c>
      <c r="BA7" s="47" t="n">
        <f aca="false">SUMIFS(cp_cmd!$G:$G,cp_cmd!$D:$D,"="&amp;$B7,cp_cmd!$I:$I,"="&amp;BA$1,cp_cmd!$J:$J,"=500g")</f>
        <v>0</v>
      </c>
      <c r="BB7" s="42" t="n">
        <f aca="false">SUMIFS(cp_cmd!$G:$G,cp_cmd!$D:$D,"="&amp;$B7,cp_cmd!$I:$I,"="&amp;BB$1,cp_cmd!$J:$J,"=500g")</f>
        <v>0</v>
      </c>
      <c r="BC7" s="43" t="n">
        <f aca="false">SUMIFS(cp_cmd!$G:$G,cp_cmd!$D:$D,"="&amp;$B7,cp_cmd!$I:$I,"="&amp;BC$1,cp_cmd!$J:$J,"=350g")</f>
        <v>0</v>
      </c>
      <c r="BD7" s="43" t="n">
        <f aca="false">SUMIFS(cp_cmd!$G:$G,cp_cmd!$D:$D,"="&amp;$B7,cp_cmd!$I:$I,"="&amp;BD$1,cp_cmd!$J:$J,"=350g")</f>
        <v>0</v>
      </c>
      <c r="BE7" s="43" t="n">
        <f aca="false">SUMIFS(cp_cmd!$G:$G,cp_cmd!$D:$D,"="&amp;$B7,cp_cmd!$I:$I,"="&amp;BE$1,cp_cmd!$J:$J,"=350g")</f>
        <v>0</v>
      </c>
      <c r="BF7" s="42" t="n">
        <f aca="false">SUMIFS(cp_cmd!$G:$G,cp_cmd!$D:$D,"="&amp;$B7,cp_cmd!$I:$I,"="&amp;BF$1,cp_cmd!$J:$J,"=500g")</f>
        <v>0</v>
      </c>
      <c r="BG7" s="42" t="n">
        <f aca="false">SUMIFS(cp_cmd!$G:$G,cp_cmd!$D:$D,"="&amp;$B7,cp_cmd!$I:$I,"="&amp;BG$1,cp_cmd!$J:$J,"=500g")</f>
        <v>0</v>
      </c>
      <c r="BH7" s="43" t="n">
        <f aca="false">SUMIFS(cp_cmd!$G:$G,cp_cmd!$D:$D,"="&amp;$B7,cp_cmd!$I:$I,"="&amp;BH$1,cp_cmd!$J:$J,"=120g")</f>
        <v>0</v>
      </c>
      <c r="BI7" s="43" t="n">
        <f aca="false">SUMIFS(cp_cmd!$G:$G,cp_cmd!$D:$D,"="&amp;$B7,cp_cmd!$I:$I,"="&amp;BI$1,cp_cmd!$J:$J,"=120g")</f>
        <v>0</v>
      </c>
      <c r="BJ7" s="43" t="n">
        <f aca="false">SUMIFS(cp_cmd!$G:$G,cp_cmd!$D:$D,"="&amp;$B7,cp_cmd!$I:$I,"="&amp;BJ$1,cp_cmd!$J:$J,"=260g")</f>
        <v>0</v>
      </c>
      <c r="BK7" s="42" t="n">
        <f aca="false">SUMIFS(cp_cmd!$G:$G,cp_cmd!$D:$D,"="&amp;$B7,cp_cmd!$I:$I,"="&amp;BK$1,cp_cmd!$J:$J,"=500g")</f>
        <v>0</v>
      </c>
      <c r="BL7" s="43" t="n">
        <f aca="false">SUM(D7:BK7)</f>
        <v>0</v>
      </c>
      <c r="BM7" s="50"/>
      <c r="BP7" s="3" t="n">
        <f aca="false">SUMPRODUCT(D7:BI7,D$46:BI$46)*(1-BO7/100)</f>
        <v>0</v>
      </c>
    </row>
    <row r="8" s="3" customFormat="true" ht="38.25" hidden="false" customHeight="true" outlineLevel="0" collapsed="false">
      <c r="A8" s="54"/>
      <c r="B8" s="48" t="str">
        <f aca="false">cp_bl!L7</f>
        <v/>
      </c>
      <c r="C8" s="49"/>
      <c r="D8" s="42" t="n">
        <f aca="false">SUMIFS(cp_cmd!$G:$G,cp_cmd!$D:$D,"="&amp;$B8,cp_cmd!$I:$I,"="&amp;D$1,cp_cmd!$J:$J,"=500g")</f>
        <v>0</v>
      </c>
      <c r="E8" s="42" t="n">
        <f aca="false">SUMIFS(cp_cmd!$G:$G,cp_cmd!$D:$D,"="&amp;$B8,cp_cmd!$I:$I,"="&amp;D$1,cp_cmd!$J:$J,"=1000g")</f>
        <v>0</v>
      </c>
      <c r="F8" s="42" t="n">
        <f aca="false">SUMIFS(cp_cmd!$G:$G,cp_cmd!$D:$D,"="&amp;$B8,cp_cmd!$I:$I,"="&amp;D$1,cp_cmd!$J:$J,"=3000g")</f>
        <v>0</v>
      </c>
      <c r="G8" s="43" t="n">
        <f aca="false">SUMIFS(cp_cmd!$G:$G,cp_cmd!$D:$D,"="&amp;$B8,cp_cmd!$I:$I,"="&amp;G$1,cp_cmd!$J:$J,"=500g")</f>
        <v>0</v>
      </c>
      <c r="H8" s="42" t="n">
        <f aca="false">SUMIFS(cp_cmd!$G:$G,cp_cmd!$D:$D,"="&amp;$B8,cp_cmd!$I:$I,"="&amp;H$1,cp_cmd!$J:$J,"=1000g")</f>
        <v>0</v>
      </c>
      <c r="I8" s="43" t="n">
        <f aca="false">SUMIFS(cp_cmd!$G:$G,cp_cmd!$D:$D,"="&amp;$B8,cp_cmd!$I:$I,"="&amp;I$1,cp_cmd!$J:$J,"=500g")</f>
        <v>0</v>
      </c>
      <c r="J8" s="44"/>
      <c r="K8" s="43" t="n">
        <f aca="false">SUMIFS(cp_cmd!$G:$G,cp_cmd!$D:$D,"="&amp;$B8,cp_cmd!$I:$I,"="&amp;K$1,cp_cmd!$J:$J,"=500g")</f>
        <v>0</v>
      </c>
      <c r="L8" s="43" t="n">
        <f aca="false">SUMIFS(cp_cmd!$G:$G,cp_cmd!$D:$D,"="&amp;$B8,cp_cmd!$I:$I,"="&amp;K$1,cp_cmd!$J:$J,"=1000g")</f>
        <v>0</v>
      </c>
      <c r="M8" s="43" t="n">
        <f aca="false">SUMIFS(cp_cmd!$G:$G,cp_cmd!$D:$D,"="&amp;$B8,cp_cmd!$I:$I,"="&amp;K$1,cp_cmd!$J:$J,"=3000g")</f>
        <v>0</v>
      </c>
      <c r="N8" s="43" t="n">
        <f aca="false">SUMIFS(cp_cmd!$G:$G,cp_cmd!$D:$D,"="&amp;$B8,cp_cmd!$I:$I,"="&amp;N$1,cp_cmd!$J:$J,"=500g")</f>
        <v>0</v>
      </c>
      <c r="O8" s="43"/>
      <c r="P8" s="44"/>
      <c r="Q8" s="43" t="n">
        <f aca="false">SUMIFS(cp_cmd!$G:$G,cp_cmd!$D:$D,"="&amp;$B8,cp_cmd!$I:$I,"="&amp;Q$1,cp_cmd!$J:$J,"=500g")</f>
        <v>0</v>
      </c>
      <c r="R8" s="43" t="n">
        <f aca="false">SUMIFS(cp_cmd!$G:$G,cp_cmd!$D:$D,"="&amp;$B8,cp_cmd!$I:$I,"="&amp;Q$1,cp_cmd!$J:$J,"=1000g")</f>
        <v>0</v>
      </c>
      <c r="S8" s="42" t="n">
        <f aca="false">SUMIFS(cp_cmd!$G:$G,cp_cmd!$D:$D,"="&amp;$B8,cp_cmd!$I:$I,"="&amp;S$1,cp_cmd!$J:$J,"=500g")</f>
        <v>0</v>
      </c>
      <c r="T8" s="44"/>
      <c r="U8" s="43" t="n">
        <f aca="false">SUMIFS(cp_cmd!$G:$G,cp_cmd!$D:$D,"="&amp;$B8,cp_cmd!$I:$I,"="&amp;U$1,cp_cmd!$J:$J,"=500g")</f>
        <v>0</v>
      </c>
      <c r="V8" s="43" t="n">
        <f aca="false">SUMIFS(cp_cmd!$G:$G,cp_cmd!$D:$D,"="&amp;$B8,cp_cmd!$I:$I,"="&amp;U$1,cp_cmd!$J:$J,"=1000g")</f>
        <v>0</v>
      </c>
      <c r="W8" s="43" t="n">
        <f aca="false">SUMIFS(cp_cmd!$G:$G,cp_cmd!$D:$D,"="&amp;$B8,cp_cmd!$I:$I,"="&amp;U$1,cp_cmd!$J:$J,"=2000g")</f>
        <v>0</v>
      </c>
      <c r="X8" s="44"/>
      <c r="Y8" s="45" t="n">
        <f aca="false">SUMIFS(cp_cmd!$G:$G,cp_cmd!$D:$D,"="&amp;$B8,cp_cmd!$I:$I,"="&amp;Y$1,cp_cmd!$J:$J,"=500g")</f>
        <v>0</v>
      </c>
      <c r="Z8" s="45" t="n">
        <f aca="false">SUMIFS(cp_cmd!$G:$G,cp_cmd!$D:$D,"="&amp;$B8,cp_cmd!$I:$I,"="&amp;Y$1,cp_cmd!$J:$J,"=1000g")</f>
        <v>0</v>
      </c>
      <c r="AA8" s="45" t="n">
        <f aca="false">SUMIFS(cp_cmd!$G:$G,cp_cmd!$D:$D,"="&amp;$B8,cp_cmd!$I:$I,"="&amp;Y$1,cp_cmd!$J:$J,"=3000g")</f>
        <v>0</v>
      </c>
      <c r="AB8" s="44"/>
      <c r="AC8" s="43" t="n">
        <f aca="false">SUMIFS(cp_cmd!$G:$G,cp_cmd!$D:$D,"="&amp;$B8,cp_cmd!$I:$I,"="&amp;AC$1,cp_cmd!$J:$J,"=500g")</f>
        <v>0</v>
      </c>
      <c r="AD8" s="43" t="n">
        <f aca="false">SUMIFS(cp_cmd!$G:$G,cp_cmd!$D:$D,"="&amp;$B8,cp_cmd!$I:$I,"="&amp;AC$1,cp_cmd!$J:$J,"=1000g")</f>
        <v>0</v>
      </c>
      <c r="AE8" s="44"/>
      <c r="AF8" s="44"/>
      <c r="AG8" s="44"/>
      <c r="AH8" s="44"/>
      <c r="AI8" s="43" t="n">
        <f aca="false">SUMIFS(cp_cmd!$G:$G,cp_cmd!$D:$D,"="&amp;$B8,cp_cmd!$I:$I,"="&amp;AI$1,cp_cmd!$J:$J,"=500g")</f>
        <v>0</v>
      </c>
      <c r="AJ8" s="43" t="n">
        <f aca="false">SUMIFS(cp_cmd!$G:$G,cp_cmd!$D:$D,"="&amp;$B8,cp_cmd!$I:$I,"="&amp;AI$1,cp_cmd!$J:$J,"=1000g")</f>
        <v>0</v>
      </c>
      <c r="AK8" s="46"/>
      <c r="AL8" s="47" t="n">
        <f aca="false">SUMIFS(cp_cmd!$G:$G,cp_cmd!$D:$D,"="&amp;$B8,cp_cmd!$I:$I,"="&amp;AL$1,cp_cmd!$J:$J,"=500g")</f>
        <v>0</v>
      </c>
      <c r="AM8" s="44"/>
      <c r="AN8" s="44" t="n">
        <f aca="false">SUMIFS(cp_cmd!$G:$G,cp_cmd!$D:$D,"="&amp;$B8,cp_cmd!$I:$I,"="&amp;AN$1,cp_cmd!$J:$J,"=500g")</f>
        <v>0</v>
      </c>
      <c r="AO8" s="44"/>
      <c r="AP8" s="44"/>
      <c r="AQ8" s="44"/>
      <c r="AR8" s="44"/>
      <c r="AS8" s="44"/>
      <c r="AT8" s="44"/>
      <c r="AU8" s="44"/>
      <c r="AV8" s="44"/>
      <c r="AW8" s="43" t="n">
        <f aca="false">SUMIFS(cp_cmd!$G:$G,cp_cmd!$D:$D,"="&amp;$B8,cp_cmd!$I:$I,"="&amp;AW$1,cp_cmd!$J:$J,"=500g")</f>
        <v>0</v>
      </c>
      <c r="AX8" s="43" t="n">
        <f aca="false">SUMIFS(cp_cmd!$G:$G,cp_cmd!$D:$D,"="&amp;$B8,cp_cmd!$I:$I,"="&amp;AX$1,cp_cmd!$J:$J,"=500g")</f>
        <v>0</v>
      </c>
      <c r="AY8" s="43" t="n">
        <f aca="false">SUMIFS(cp_cmd!$G:$G,cp_cmd!$D:$D,"="&amp;$B8,cp_cmd!$I:$I,"="&amp;AX$1,cp_cmd!$J:$J,"=1000g")</f>
        <v>0</v>
      </c>
      <c r="AZ8" s="46" t="n">
        <f aca="false">SUMIFS(cp_cmd!$G:$G,cp_cmd!$D:$D,"="&amp;$B8,cp_cmd!$I:$I,"="&amp;AZ$1,cp_cmd!$J:$J,"=2000g")</f>
        <v>0</v>
      </c>
      <c r="BA8" s="47" t="n">
        <f aca="false">SUMIFS(cp_cmd!$G:$G,cp_cmd!$D:$D,"="&amp;$B8,cp_cmd!$I:$I,"="&amp;BA$1,cp_cmd!$J:$J,"=500g")</f>
        <v>0</v>
      </c>
      <c r="BB8" s="42" t="n">
        <f aca="false">SUMIFS(cp_cmd!$G:$G,cp_cmd!$D:$D,"="&amp;$B8,cp_cmd!$I:$I,"="&amp;BB$1,cp_cmd!$J:$J,"=500g")</f>
        <v>0</v>
      </c>
      <c r="BC8" s="43" t="n">
        <f aca="false">SUMIFS(cp_cmd!$G:$G,cp_cmd!$D:$D,"="&amp;$B8,cp_cmd!$I:$I,"="&amp;BC$1,cp_cmd!$J:$J,"=350g")</f>
        <v>0</v>
      </c>
      <c r="BD8" s="43" t="n">
        <f aca="false">SUMIFS(cp_cmd!$G:$G,cp_cmd!$D:$D,"="&amp;$B8,cp_cmd!$I:$I,"="&amp;BD$1,cp_cmd!$J:$J,"=350g")</f>
        <v>0</v>
      </c>
      <c r="BE8" s="43" t="n">
        <f aca="false">SUMIFS(cp_cmd!$G:$G,cp_cmd!$D:$D,"="&amp;$B8,cp_cmd!$I:$I,"="&amp;BE$1,cp_cmd!$J:$J,"=350g")</f>
        <v>0</v>
      </c>
      <c r="BF8" s="42" t="n">
        <f aca="false">SUMIFS(cp_cmd!$G:$G,cp_cmd!$D:$D,"="&amp;$B8,cp_cmd!$I:$I,"="&amp;BF$1,cp_cmd!$J:$J,"=500g")</f>
        <v>0</v>
      </c>
      <c r="BG8" s="42" t="n">
        <f aca="false">SUMIFS(cp_cmd!$G:$G,cp_cmd!$D:$D,"="&amp;$B8,cp_cmd!$I:$I,"="&amp;BG$1,cp_cmd!$J:$J,"=500g")</f>
        <v>0</v>
      </c>
      <c r="BH8" s="43" t="n">
        <f aca="false">SUMIFS(cp_cmd!$G:$G,cp_cmd!$D:$D,"="&amp;$B8,cp_cmd!$I:$I,"="&amp;BH$1,cp_cmd!$J:$J,"=120g")</f>
        <v>0</v>
      </c>
      <c r="BI8" s="43" t="n">
        <f aca="false">SUMIFS(cp_cmd!$G:$G,cp_cmd!$D:$D,"="&amp;$B8,cp_cmd!$I:$I,"="&amp;BI$1,cp_cmd!$J:$J,"=120g")</f>
        <v>0</v>
      </c>
      <c r="BJ8" s="43" t="n">
        <f aca="false">SUMIFS(cp_cmd!$G:$G,cp_cmd!$D:$D,"="&amp;$B8,cp_cmd!$I:$I,"="&amp;BJ$1,cp_cmd!$J:$J,"=260g")</f>
        <v>0</v>
      </c>
      <c r="BK8" s="42" t="n">
        <f aca="false">SUMIFS(cp_cmd!$G:$G,cp_cmd!$D:$D,"="&amp;$B8,cp_cmd!$I:$I,"="&amp;BK$1,cp_cmd!$J:$J,"=500g")</f>
        <v>0</v>
      </c>
      <c r="BL8" s="43" t="n">
        <f aca="false">SUM(D8:BK8)</f>
        <v>0</v>
      </c>
      <c r="BM8" s="50"/>
      <c r="BP8" s="3" t="n">
        <f aca="false">SUMPRODUCT(D8:BI8,D$46:BI$46)*(1-BO8/100)</f>
        <v>0</v>
      </c>
    </row>
    <row r="9" s="3" customFormat="true" ht="38.25" hidden="false" customHeight="true" outlineLevel="0" collapsed="false">
      <c r="A9" s="54"/>
      <c r="B9" s="48" t="str">
        <f aca="false">cp_bl!L8</f>
        <v/>
      </c>
      <c r="C9" s="49"/>
      <c r="D9" s="42" t="n">
        <f aca="false">SUMIFS(cp_cmd!$G:$G,cp_cmd!$D:$D,"="&amp;$B9,cp_cmd!$I:$I,"="&amp;D$1,cp_cmd!$J:$J,"=500g")</f>
        <v>0</v>
      </c>
      <c r="E9" s="42" t="n">
        <f aca="false">SUMIFS(cp_cmd!$G:$G,cp_cmd!$D:$D,"="&amp;$B9,cp_cmd!$I:$I,"="&amp;D$1,cp_cmd!$J:$J,"=1000g")</f>
        <v>0</v>
      </c>
      <c r="F9" s="42" t="n">
        <f aca="false">SUMIFS(cp_cmd!$G:$G,cp_cmd!$D:$D,"="&amp;$B9,cp_cmd!$I:$I,"="&amp;D$1,cp_cmd!$J:$J,"=3000g")</f>
        <v>0</v>
      </c>
      <c r="G9" s="43" t="n">
        <f aca="false">SUMIFS(cp_cmd!$G:$G,cp_cmd!$D:$D,"="&amp;$B9,cp_cmd!$I:$I,"="&amp;G$1,cp_cmd!$J:$J,"=500g")</f>
        <v>0</v>
      </c>
      <c r="H9" s="42" t="n">
        <f aca="false">SUMIFS(cp_cmd!$G:$G,cp_cmd!$D:$D,"="&amp;$B9,cp_cmd!$I:$I,"="&amp;H$1,cp_cmd!$J:$J,"=1000g")</f>
        <v>0</v>
      </c>
      <c r="I9" s="43" t="n">
        <f aca="false">SUMIFS(cp_cmd!$G:$G,cp_cmd!$D:$D,"="&amp;$B9,cp_cmd!$I:$I,"="&amp;I$1,cp_cmd!$J:$J,"=500g")</f>
        <v>0</v>
      </c>
      <c r="J9" s="44"/>
      <c r="K9" s="43" t="n">
        <f aca="false">SUMIFS(cp_cmd!$G:$G,cp_cmd!$D:$D,"="&amp;$B9,cp_cmd!$I:$I,"="&amp;K$1,cp_cmd!$J:$J,"=500g")</f>
        <v>0</v>
      </c>
      <c r="L9" s="43" t="n">
        <f aca="false">SUMIFS(cp_cmd!$G:$G,cp_cmd!$D:$D,"="&amp;$B9,cp_cmd!$I:$I,"="&amp;K$1,cp_cmd!$J:$J,"=1000g")</f>
        <v>0</v>
      </c>
      <c r="M9" s="43" t="n">
        <f aca="false">SUMIFS(cp_cmd!$G:$G,cp_cmd!$D:$D,"="&amp;$B9,cp_cmd!$I:$I,"="&amp;K$1,cp_cmd!$J:$J,"=3000g")</f>
        <v>0</v>
      </c>
      <c r="N9" s="43" t="n">
        <f aca="false">SUMIFS(cp_cmd!$G:$G,cp_cmd!$D:$D,"="&amp;$B9,cp_cmd!$I:$I,"="&amp;N$1,cp_cmd!$J:$J,"=500g")</f>
        <v>0</v>
      </c>
      <c r="O9" s="43"/>
      <c r="P9" s="44"/>
      <c r="Q9" s="43" t="n">
        <f aca="false">SUMIFS(cp_cmd!$G:$G,cp_cmd!$D:$D,"="&amp;$B9,cp_cmd!$I:$I,"="&amp;Q$1,cp_cmd!$J:$J,"=500g")</f>
        <v>0</v>
      </c>
      <c r="R9" s="43" t="n">
        <f aca="false">SUMIFS(cp_cmd!$G:$G,cp_cmd!$D:$D,"="&amp;$B9,cp_cmd!$I:$I,"="&amp;Q$1,cp_cmd!$J:$J,"=1000g")</f>
        <v>0</v>
      </c>
      <c r="S9" s="42" t="n">
        <f aca="false">SUMIFS(cp_cmd!$G:$G,cp_cmd!$D:$D,"="&amp;$B9,cp_cmd!$I:$I,"="&amp;S$1,cp_cmd!$J:$J,"=500g")</f>
        <v>0</v>
      </c>
      <c r="T9" s="44"/>
      <c r="U9" s="43" t="n">
        <f aca="false">SUMIFS(cp_cmd!$G:$G,cp_cmd!$D:$D,"="&amp;$B9,cp_cmd!$I:$I,"="&amp;U$1,cp_cmd!$J:$J,"=500g")</f>
        <v>0</v>
      </c>
      <c r="V9" s="43" t="n">
        <f aca="false">SUMIFS(cp_cmd!$G:$G,cp_cmd!$D:$D,"="&amp;$B9,cp_cmd!$I:$I,"="&amp;U$1,cp_cmd!$J:$J,"=1000g")</f>
        <v>0</v>
      </c>
      <c r="W9" s="43" t="n">
        <f aca="false">SUMIFS(cp_cmd!$G:$G,cp_cmd!$D:$D,"="&amp;$B9,cp_cmd!$I:$I,"="&amp;U$1,cp_cmd!$J:$J,"=2000g")</f>
        <v>0</v>
      </c>
      <c r="X9" s="44"/>
      <c r="Y9" s="45" t="n">
        <f aca="false">SUMIFS(cp_cmd!$G:$G,cp_cmd!$D:$D,"="&amp;$B9,cp_cmd!$I:$I,"="&amp;Y$1,cp_cmd!$J:$J,"=500g")</f>
        <v>0</v>
      </c>
      <c r="Z9" s="45" t="n">
        <f aca="false">SUMIFS(cp_cmd!$G:$G,cp_cmd!$D:$D,"="&amp;$B9,cp_cmd!$I:$I,"="&amp;Y$1,cp_cmd!$J:$J,"=1000g")</f>
        <v>0</v>
      </c>
      <c r="AA9" s="45" t="n">
        <f aca="false">SUMIFS(cp_cmd!$G:$G,cp_cmd!$D:$D,"="&amp;$B9,cp_cmd!$I:$I,"="&amp;Y$1,cp_cmd!$J:$J,"=3000g")</f>
        <v>0</v>
      </c>
      <c r="AB9" s="44"/>
      <c r="AC9" s="43" t="n">
        <f aca="false">SUMIFS(cp_cmd!$G:$G,cp_cmd!$D:$D,"="&amp;$B9,cp_cmd!$I:$I,"="&amp;AC$1,cp_cmd!$J:$J,"=500g")</f>
        <v>0</v>
      </c>
      <c r="AD9" s="43" t="n">
        <f aca="false">SUMIFS(cp_cmd!$G:$G,cp_cmd!$D:$D,"="&amp;$B9,cp_cmd!$I:$I,"="&amp;AC$1,cp_cmd!$J:$J,"=1000g")</f>
        <v>0</v>
      </c>
      <c r="AE9" s="44"/>
      <c r="AF9" s="44"/>
      <c r="AG9" s="44"/>
      <c r="AH9" s="44"/>
      <c r="AI9" s="43" t="n">
        <f aca="false">SUMIFS(cp_cmd!$G:$G,cp_cmd!$D:$D,"="&amp;$B9,cp_cmd!$I:$I,"="&amp;AI$1,cp_cmd!$J:$J,"=500g")</f>
        <v>0</v>
      </c>
      <c r="AJ9" s="43" t="n">
        <f aca="false">SUMIFS(cp_cmd!$G:$G,cp_cmd!$D:$D,"="&amp;$B9,cp_cmd!$I:$I,"="&amp;AI$1,cp_cmd!$J:$J,"=1000g")</f>
        <v>0</v>
      </c>
      <c r="AK9" s="46"/>
      <c r="AL9" s="47" t="n">
        <f aca="false">SUMIFS(cp_cmd!$G:$G,cp_cmd!$D:$D,"="&amp;$B9,cp_cmd!$I:$I,"="&amp;AL$1,cp_cmd!$J:$J,"=500g")</f>
        <v>0</v>
      </c>
      <c r="AM9" s="44"/>
      <c r="AN9" s="44" t="n">
        <f aca="false">SUMIFS(cp_cmd!$G:$G,cp_cmd!$D:$D,"="&amp;$B9,cp_cmd!$I:$I,"="&amp;AN$1,cp_cmd!$J:$J,"=500g")</f>
        <v>0</v>
      </c>
      <c r="AO9" s="44"/>
      <c r="AP9" s="44"/>
      <c r="AQ9" s="44"/>
      <c r="AR9" s="44"/>
      <c r="AS9" s="44"/>
      <c r="AT9" s="44"/>
      <c r="AU9" s="44"/>
      <c r="AV9" s="44"/>
      <c r="AW9" s="43" t="n">
        <f aca="false">SUMIFS(cp_cmd!$G:$G,cp_cmd!$D:$D,"="&amp;$B9,cp_cmd!$I:$I,"="&amp;AW$1,cp_cmd!$J:$J,"=500g")</f>
        <v>0</v>
      </c>
      <c r="AX9" s="43" t="n">
        <f aca="false">SUMIFS(cp_cmd!$G:$G,cp_cmd!$D:$D,"="&amp;$B9,cp_cmd!$I:$I,"="&amp;AX$1,cp_cmd!$J:$J,"=500g")</f>
        <v>0</v>
      </c>
      <c r="AY9" s="43" t="n">
        <f aca="false">SUMIFS(cp_cmd!$G:$G,cp_cmd!$D:$D,"="&amp;$B9,cp_cmd!$I:$I,"="&amp;AX$1,cp_cmd!$J:$J,"=1000g")</f>
        <v>0</v>
      </c>
      <c r="AZ9" s="46" t="n">
        <f aca="false">SUMIFS(cp_cmd!$G:$G,cp_cmd!$D:$D,"="&amp;$B9,cp_cmd!$I:$I,"="&amp;AZ$1,cp_cmd!$J:$J,"=2000g")</f>
        <v>0</v>
      </c>
      <c r="BA9" s="47" t="n">
        <f aca="false">SUMIFS(cp_cmd!$G:$G,cp_cmd!$D:$D,"="&amp;$B9,cp_cmd!$I:$I,"="&amp;BA$1,cp_cmd!$J:$J,"=500g")</f>
        <v>0</v>
      </c>
      <c r="BB9" s="42" t="n">
        <f aca="false">SUMIFS(cp_cmd!$G:$G,cp_cmd!$D:$D,"="&amp;$B9,cp_cmd!$I:$I,"="&amp;BB$1,cp_cmd!$J:$J,"=500g")</f>
        <v>0</v>
      </c>
      <c r="BC9" s="43" t="n">
        <f aca="false">SUMIFS(cp_cmd!$G:$G,cp_cmd!$D:$D,"="&amp;$B9,cp_cmd!$I:$I,"="&amp;BC$1,cp_cmd!$J:$J,"=350g")</f>
        <v>0</v>
      </c>
      <c r="BD9" s="43" t="n">
        <f aca="false">SUMIFS(cp_cmd!$G:$G,cp_cmd!$D:$D,"="&amp;$B9,cp_cmd!$I:$I,"="&amp;BD$1,cp_cmd!$J:$J,"=350g")</f>
        <v>0</v>
      </c>
      <c r="BE9" s="43" t="n">
        <f aca="false">SUMIFS(cp_cmd!$G:$G,cp_cmd!$D:$D,"="&amp;$B9,cp_cmd!$I:$I,"="&amp;BE$1,cp_cmd!$J:$J,"=350g")</f>
        <v>0</v>
      </c>
      <c r="BF9" s="42" t="n">
        <f aca="false">SUMIFS(cp_cmd!$G:$G,cp_cmd!$D:$D,"="&amp;$B9,cp_cmd!$I:$I,"="&amp;BF$1,cp_cmd!$J:$J,"=500g")</f>
        <v>0</v>
      </c>
      <c r="BG9" s="42" t="n">
        <f aca="false">SUMIFS(cp_cmd!$G:$G,cp_cmd!$D:$D,"="&amp;$B9,cp_cmd!$I:$I,"="&amp;BG$1,cp_cmd!$J:$J,"=500g")</f>
        <v>0</v>
      </c>
      <c r="BH9" s="43" t="n">
        <f aca="false">SUMIFS(cp_cmd!$G:$G,cp_cmd!$D:$D,"="&amp;$B9,cp_cmd!$I:$I,"="&amp;BH$1,cp_cmd!$J:$J,"=120g")</f>
        <v>0</v>
      </c>
      <c r="BI9" s="43" t="n">
        <f aca="false">SUMIFS(cp_cmd!$G:$G,cp_cmd!$D:$D,"="&amp;$B9,cp_cmd!$I:$I,"="&amp;BI$1,cp_cmd!$J:$J,"=120g")</f>
        <v>0</v>
      </c>
      <c r="BJ9" s="43" t="n">
        <f aca="false">SUMIFS(cp_cmd!$G:$G,cp_cmd!$D:$D,"="&amp;$B9,cp_cmd!$I:$I,"="&amp;BJ$1,cp_cmd!$J:$J,"=260g")</f>
        <v>0</v>
      </c>
      <c r="BK9" s="42" t="n">
        <f aca="false">SUMIFS(cp_cmd!$G:$G,cp_cmd!$D:$D,"="&amp;$B9,cp_cmd!$I:$I,"="&amp;BK$1,cp_cmd!$J:$J,"=500g")</f>
        <v>0</v>
      </c>
      <c r="BL9" s="43" t="n">
        <f aca="false">SUM(D9:BK9)</f>
        <v>0</v>
      </c>
      <c r="BM9" s="50"/>
      <c r="BP9" s="3" t="n">
        <f aca="false">SUMPRODUCT(D9:BI9,D$46:BI$46)*(1-BO9/100)</f>
        <v>0</v>
      </c>
    </row>
    <row r="10" s="3" customFormat="true" ht="38.25" hidden="false" customHeight="true" outlineLevel="0" collapsed="false">
      <c r="A10" s="54"/>
      <c r="B10" s="48" t="str">
        <f aca="false">cp_bl!L9</f>
        <v/>
      </c>
      <c r="C10" s="49"/>
      <c r="D10" s="42" t="n">
        <f aca="false">SUMIFS(cp_cmd!$G:$G,cp_cmd!$D:$D,"="&amp;$B10,cp_cmd!$I:$I,"="&amp;D$1,cp_cmd!$J:$J,"=500g")</f>
        <v>0</v>
      </c>
      <c r="E10" s="42" t="n">
        <f aca="false">SUMIFS(cp_cmd!$G:$G,cp_cmd!$D:$D,"="&amp;$B10,cp_cmd!$I:$I,"="&amp;D$1,cp_cmd!$J:$J,"=1000g")</f>
        <v>0</v>
      </c>
      <c r="F10" s="42" t="n">
        <f aca="false">SUMIFS(cp_cmd!$G:$G,cp_cmd!$D:$D,"="&amp;$B10,cp_cmd!$I:$I,"="&amp;D$1,cp_cmd!$J:$J,"=3000g")</f>
        <v>0</v>
      </c>
      <c r="G10" s="43" t="n">
        <f aca="false">SUMIFS(cp_cmd!$G:$G,cp_cmd!$D:$D,"="&amp;$B10,cp_cmd!$I:$I,"="&amp;G$1,cp_cmd!$J:$J,"=500g")</f>
        <v>0</v>
      </c>
      <c r="H10" s="42" t="n">
        <f aca="false">SUMIFS(cp_cmd!$G:$G,cp_cmd!$D:$D,"="&amp;$B10,cp_cmd!$I:$I,"="&amp;H$1,cp_cmd!$J:$J,"=1000g")</f>
        <v>0</v>
      </c>
      <c r="I10" s="43" t="n">
        <f aca="false">SUMIFS(cp_cmd!$G:$G,cp_cmd!$D:$D,"="&amp;$B10,cp_cmd!$I:$I,"="&amp;I$1,cp_cmd!$J:$J,"=500g")</f>
        <v>0</v>
      </c>
      <c r="J10" s="44"/>
      <c r="K10" s="43" t="n">
        <f aca="false">SUMIFS(cp_cmd!$G:$G,cp_cmd!$D:$D,"="&amp;$B10,cp_cmd!$I:$I,"="&amp;K$1,cp_cmd!$J:$J,"=500g")</f>
        <v>0</v>
      </c>
      <c r="L10" s="43" t="n">
        <f aca="false">SUMIFS(cp_cmd!$G:$G,cp_cmd!$D:$D,"="&amp;$B10,cp_cmd!$I:$I,"="&amp;K$1,cp_cmd!$J:$J,"=1000g")</f>
        <v>0</v>
      </c>
      <c r="M10" s="43" t="n">
        <f aca="false">SUMIFS(cp_cmd!$G:$G,cp_cmd!$D:$D,"="&amp;$B10,cp_cmd!$I:$I,"="&amp;K$1,cp_cmd!$J:$J,"=3000g")</f>
        <v>0</v>
      </c>
      <c r="N10" s="43" t="n">
        <f aca="false">SUMIFS(cp_cmd!$G:$G,cp_cmd!$D:$D,"="&amp;$B10,cp_cmd!$I:$I,"="&amp;N$1,cp_cmd!$J:$J,"=500g")</f>
        <v>0</v>
      </c>
      <c r="O10" s="43"/>
      <c r="P10" s="44"/>
      <c r="Q10" s="43" t="n">
        <f aca="false">SUMIFS(cp_cmd!$G:$G,cp_cmd!$D:$D,"="&amp;$B10,cp_cmd!$I:$I,"="&amp;Q$1,cp_cmd!$J:$J,"=500g")</f>
        <v>0</v>
      </c>
      <c r="R10" s="43" t="n">
        <f aca="false">SUMIFS(cp_cmd!$G:$G,cp_cmd!$D:$D,"="&amp;$B10,cp_cmd!$I:$I,"="&amp;Q$1,cp_cmd!$J:$J,"=1000g")</f>
        <v>0</v>
      </c>
      <c r="S10" s="42" t="n">
        <f aca="false">SUMIFS(cp_cmd!$G:$G,cp_cmd!$D:$D,"="&amp;$B10,cp_cmd!$I:$I,"="&amp;S$1,cp_cmd!$J:$J,"=500g")</f>
        <v>0</v>
      </c>
      <c r="T10" s="44"/>
      <c r="U10" s="43" t="n">
        <f aca="false">SUMIFS(cp_cmd!$G:$G,cp_cmd!$D:$D,"="&amp;$B10,cp_cmd!$I:$I,"="&amp;U$1,cp_cmd!$J:$J,"=500g")</f>
        <v>0</v>
      </c>
      <c r="V10" s="43" t="n">
        <f aca="false">SUMIFS(cp_cmd!$G:$G,cp_cmd!$D:$D,"="&amp;$B10,cp_cmd!$I:$I,"="&amp;U$1,cp_cmd!$J:$J,"=1000g")</f>
        <v>0</v>
      </c>
      <c r="W10" s="43" t="n">
        <f aca="false">SUMIFS(cp_cmd!$G:$G,cp_cmd!$D:$D,"="&amp;$B10,cp_cmd!$I:$I,"="&amp;U$1,cp_cmd!$J:$J,"=2000g")</f>
        <v>0</v>
      </c>
      <c r="X10" s="44"/>
      <c r="Y10" s="45" t="n">
        <f aca="false">SUMIFS(cp_cmd!$G:$G,cp_cmd!$D:$D,"="&amp;$B10,cp_cmd!$I:$I,"="&amp;Y$1,cp_cmd!$J:$J,"=500g")</f>
        <v>0</v>
      </c>
      <c r="Z10" s="45" t="n">
        <f aca="false">SUMIFS(cp_cmd!$G:$G,cp_cmd!$D:$D,"="&amp;$B10,cp_cmd!$I:$I,"="&amp;Y$1,cp_cmd!$J:$J,"=1000g")</f>
        <v>0</v>
      </c>
      <c r="AA10" s="45" t="n">
        <f aca="false">SUMIFS(cp_cmd!$G:$G,cp_cmd!$D:$D,"="&amp;$B10,cp_cmd!$I:$I,"="&amp;Y$1,cp_cmd!$J:$J,"=3000g")</f>
        <v>0</v>
      </c>
      <c r="AB10" s="44"/>
      <c r="AC10" s="43" t="n">
        <f aca="false">SUMIFS(cp_cmd!$G:$G,cp_cmd!$D:$D,"="&amp;$B10,cp_cmd!$I:$I,"="&amp;AC$1,cp_cmd!$J:$J,"=500g")</f>
        <v>0</v>
      </c>
      <c r="AD10" s="43" t="n">
        <f aca="false">SUMIFS(cp_cmd!$G:$G,cp_cmd!$D:$D,"="&amp;$B10,cp_cmd!$I:$I,"="&amp;AC$1,cp_cmd!$J:$J,"=1000g")</f>
        <v>0</v>
      </c>
      <c r="AE10" s="44"/>
      <c r="AF10" s="44"/>
      <c r="AG10" s="44"/>
      <c r="AH10" s="44"/>
      <c r="AI10" s="43" t="n">
        <f aca="false">SUMIFS(cp_cmd!$G:$G,cp_cmd!$D:$D,"="&amp;$B10,cp_cmd!$I:$I,"="&amp;AI$1,cp_cmd!$J:$J,"=500g")</f>
        <v>0</v>
      </c>
      <c r="AJ10" s="43" t="n">
        <f aca="false">SUMIFS(cp_cmd!$G:$G,cp_cmd!$D:$D,"="&amp;$B10,cp_cmd!$I:$I,"="&amp;AI$1,cp_cmd!$J:$J,"=1000g")</f>
        <v>0</v>
      </c>
      <c r="AK10" s="46"/>
      <c r="AL10" s="47" t="n">
        <f aca="false">SUMIFS(cp_cmd!$G:$G,cp_cmd!$D:$D,"="&amp;$B10,cp_cmd!$I:$I,"="&amp;AL$1,cp_cmd!$J:$J,"=500g")</f>
        <v>0</v>
      </c>
      <c r="AM10" s="44"/>
      <c r="AN10" s="44" t="n">
        <f aca="false">SUMIFS(cp_cmd!$G:$G,cp_cmd!$D:$D,"="&amp;$B10,cp_cmd!$I:$I,"="&amp;AN$1,cp_cmd!$J:$J,"=500g")</f>
        <v>0</v>
      </c>
      <c r="AO10" s="44"/>
      <c r="AP10" s="44"/>
      <c r="AQ10" s="44"/>
      <c r="AR10" s="44"/>
      <c r="AS10" s="44"/>
      <c r="AT10" s="44"/>
      <c r="AU10" s="44"/>
      <c r="AV10" s="44"/>
      <c r="AW10" s="43" t="n">
        <f aca="false">SUMIFS(cp_cmd!$G:$G,cp_cmd!$D:$D,"="&amp;$B10,cp_cmd!$I:$I,"="&amp;AW$1,cp_cmd!$J:$J,"=500g")</f>
        <v>0</v>
      </c>
      <c r="AX10" s="43" t="n">
        <f aca="false">SUMIFS(cp_cmd!$G:$G,cp_cmd!$D:$D,"="&amp;$B10,cp_cmd!$I:$I,"="&amp;AX$1,cp_cmd!$J:$J,"=500g")</f>
        <v>0</v>
      </c>
      <c r="AY10" s="43" t="n">
        <f aca="false">SUMIFS(cp_cmd!$G:$G,cp_cmd!$D:$D,"="&amp;$B10,cp_cmd!$I:$I,"="&amp;AX$1,cp_cmd!$J:$J,"=1000g")</f>
        <v>0</v>
      </c>
      <c r="AZ10" s="46" t="n">
        <f aca="false">SUMIFS(cp_cmd!$G:$G,cp_cmd!$D:$D,"="&amp;$B10,cp_cmd!$I:$I,"="&amp;AZ$1,cp_cmd!$J:$J,"=2000g")</f>
        <v>0</v>
      </c>
      <c r="BA10" s="47" t="n">
        <f aca="false">SUMIFS(cp_cmd!$G:$G,cp_cmd!$D:$D,"="&amp;$B10,cp_cmd!$I:$I,"="&amp;BA$1,cp_cmd!$J:$J,"=500g")</f>
        <v>0</v>
      </c>
      <c r="BB10" s="42" t="n">
        <f aca="false">SUMIFS(cp_cmd!$G:$G,cp_cmd!$D:$D,"="&amp;$B10,cp_cmd!$I:$I,"="&amp;BB$1,cp_cmd!$J:$J,"=500g")</f>
        <v>0</v>
      </c>
      <c r="BC10" s="43" t="n">
        <f aca="false">SUMIFS(cp_cmd!$G:$G,cp_cmd!$D:$D,"="&amp;$B10,cp_cmd!$I:$I,"="&amp;BC$1,cp_cmd!$J:$J,"=350g")</f>
        <v>0</v>
      </c>
      <c r="BD10" s="43" t="n">
        <f aca="false">SUMIFS(cp_cmd!$G:$G,cp_cmd!$D:$D,"="&amp;$B10,cp_cmd!$I:$I,"="&amp;BD$1,cp_cmd!$J:$J,"=350g")</f>
        <v>0</v>
      </c>
      <c r="BE10" s="43" t="n">
        <f aca="false">SUMIFS(cp_cmd!$G:$G,cp_cmd!$D:$D,"="&amp;$B10,cp_cmd!$I:$I,"="&amp;BE$1,cp_cmd!$J:$J,"=350g")</f>
        <v>0</v>
      </c>
      <c r="BF10" s="42" t="n">
        <f aca="false">SUMIFS(cp_cmd!$G:$G,cp_cmd!$D:$D,"="&amp;$B10,cp_cmd!$I:$I,"="&amp;BF$1,cp_cmd!$J:$J,"=500g")</f>
        <v>0</v>
      </c>
      <c r="BG10" s="42" t="n">
        <f aca="false">SUMIFS(cp_cmd!$G:$G,cp_cmd!$D:$D,"="&amp;$B10,cp_cmd!$I:$I,"="&amp;BG$1,cp_cmd!$J:$J,"=500g")</f>
        <v>0</v>
      </c>
      <c r="BH10" s="43" t="n">
        <f aca="false">SUMIFS(cp_cmd!$G:$G,cp_cmd!$D:$D,"="&amp;$B10,cp_cmd!$I:$I,"="&amp;BH$1,cp_cmd!$J:$J,"=120g")</f>
        <v>0</v>
      </c>
      <c r="BI10" s="43" t="n">
        <f aca="false">SUMIFS(cp_cmd!$G:$G,cp_cmd!$D:$D,"="&amp;$B10,cp_cmd!$I:$I,"="&amp;BI$1,cp_cmd!$J:$J,"=120g")</f>
        <v>0</v>
      </c>
      <c r="BJ10" s="43" t="n">
        <f aca="false">SUMIFS(cp_cmd!$G:$G,cp_cmd!$D:$D,"="&amp;$B10,cp_cmd!$I:$I,"="&amp;BJ$1,cp_cmd!$J:$J,"=260g")</f>
        <v>0</v>
      </c>
      <c r="BK10" s="42" t="n">
        <f aca="false">SUMIFS(cp_cmd!$G:$G,cp_cmd!$D:$D,"="&amp;$B10,cp_cmd!$I:$I,"="&amp;BK$1,cp_cmd!$J:$J,"=500g")</f>
        <v>0</v>
      </c>
      <c r="BL10" s="43" t="n">
        <f aca="false">SUM(D10:BK10)</f>
        <v>0</v>
      </c>
      <c r="BM10" s="50"/>
      <c r="BP10" s="3" t="n">
        <f aca="false">SUMPRODUCT(D10:BI10,D$46:BI$46)*(1-BO10/100)</f>
        <v>0</v>
      </c>
    </row>
    <row r="11" s="3" customFormat="true" ht="38.25" hidden="false" customHeight="true" outlineLevel="0" collapsed="false">
      <c r="A11" s="1"/>
      <c r="B11" s="48" t="str">
        <f aca="false">cp_bl!L10</f>
        <v/>
      </c>
      <c r="C11" s="49"/>
      <c r="D11" s="42" t="n">
        <f aca="false">SUMIFS(cp_cmd!$G:$G,cp_cmd!$D:$D,"="&amp;$B11,cp_cmd!$I:$I,"="&amp;D$1,cp_cmd!$J:$J,"=500g")</f>
        <v>0</v>
      </c>
      <c r="E11" s="42" t="n">
        <f aca="false">SUMIFS(cp_cmd!$G:$G,cp_cmd!$D:$D,"="&amp;$B11,cp_cmd!$I:$I,"="&amp;D$1,cp_cmd!$J:$J,"=1000g")</f>
        <v>0</v>
      </c>
      <c r="F11" s="42" t="n">
        <f aca="false">SUMIFS(cp_cmd!$G:$G,cp_cmd!$D:$D,"="&amp;$B11,cp_cmd!$I:$I,"="&amp;D$1,cp_cmd!$J:$J,"=3000g")</f>
        <v>0</v>
      </c>
      <c r="G11" s="43" t="n">
        <f aca="false">SUMIFS(cp_cmd!$G:$G,cp_cmd!$D:$D,"="&amp;$B11,cp_cmd!$I:$I,"="&amp;G$1,cp_cmd!$J:$J,"=500g")</f>
        <v>0</v>
      </c>
      <c r="H11" s="42" t="n">
        <f aca="false">SUMIFS(cp_cmd!$G:$G,cp_cmd!$D:$D,"="&amp;$B11,cp_cmd!$I:$I,"="&amp;H$1,cp_cmd!$J:$J,"=1000g")</f>
        <v>0</v>
      </c>
      <c r="I11" s="43" t="n">
        <f aca="false">SUMIFS(cp_cmd!$G:$G,cp_cmd!$D:$D,"="&amp;$B11,cp_cmd!$I:$I,"="&amp;I$1,cp_cmd!$J:$J,"=500g")</f>
        <v>0</v>
      </c>
      <c r="J11" s="44"/>
      <c r="K11" s="43" t="n">
        <f aca="false">SUMIFS(cp_cmd!$G:$G,cp_cmd!$D:$D,"="&amp;$B11,cp_cmd!$I:$I,"="&amp;K$1,cp_cmd!$J:$J,"=500g")</f>
        <v>0</v>
      </c>
      <c r="L11" s="43" t="n">
        <f aca="false">SUMIFS(cp_cmd!$G:$G,cp_cmd!$D:$D,"="&amp;$B11,cp_cmd!$I:$I,"="&amp;K$1,cp_cmd!$J:$J,"=1000g")</f>
        <v>0</v>
      </c>
      <c r="M11" s="43" t="n">
        <f aca="false">SUMIFS(cp_cmd!$G:$G,cp_cmd!$D:$D,"="&amp;$B11,cp_cmd!$I:$I,"="&amp;K$1,cp_cmd!$J:$J,"=3000g")</f>
        <v>0</v>
      </c>
      <c r="N11" s="43" t="n">
        <f aca="false">SUMIFS(cp_cmd!$G:$G,cp_cmd!$D:$D,"="&amp;$B11,cp_cmd!$I:$I,"="&amp;N$1,cp_cmd!$J:$J,"=500g")</f>
        <v>0</v>
      </c>
      <c r="O11" s="43"/>
      <c r="P11" s="44"/>
      <c r="Q11" s="43" t="n">
        <f aca="false">SUMIFS(cp_cmd!$G:$G,cp_cmd!$D:$D,"="&amp;$B11,cp_cmd!$I:$I,"="&amp;Q$1,cp_cmd!$J:$J,"=500g")</f>
        <v>0</v>
      </c>
      <c r="R11" s="43" t="n">
        <f aca="false">SUMIFS(cp_cmd!$G:$G,cp_cmd!$D:$D,"="&amp;$B11,cp_cmd!$I:$I,"="&amp;Q$1,cp_cmd!$J:$J,"=1000g")</f>
        <v>0</v>
      </c>
      <c r="S11" s="42" t="n">
        <f aca="false">SUMIFS(cp_cmd!$G:$G,cp_cmd!$D:$D,"="&amp;$B11,cp_cmd!$I:$I,"="&amp;S$1,cp_cmd!$J:$J,"=500g")</f>
        <v>0</v>
      </c>
      <c r="T11" s="44"/>
      <c r="U11" s="43" t="n">
        <f aca="false">SUMIFS(cp_cmd!$G:$G,cp_cmd!$D:$D,"="&amp;$B11,cp_cmd!$I:$I,"="&amp;U$1,cp_cmd!$J:$J,"=500g")</f>
        <v>0</v>
      </c>
      <c r="V11" s="43" t="n">
        <f aca="false">SUMIFS(cp_cmd!$G:$G,cp_cmd!$D:$D,"="&amp;$B11,cp_cmd!$I:$I,"="&amp;U$1,cp_cmd!$J:$J,"=1000g")</f>
        <v>0</v>
      </c>
      <c r="W11" s="43" t="n">
        <f aca="false">SUMIFS(cp_cmd!$G:$G,cp_cmd!$D:$D,"="&amp;$B11,cp_cmd!$I:$I,"="&amp;U$1,cp_cmd!$J:$J,"=2000g")</f>
        <v>0</v>
      </c>
      <c r="X11" s="44"/>
      <c r="Y11" s="45" t="n">
        <f aca="false">SUMIFS(cp_cmd!$G:$G,cp_cmd!$D:$D,"="&amp;$B11,cp_cmd!$I:$I,"="&amp;Y$1,cp_cmd!$J:$J,"=500g")</f>
        <v>0</v>
      </c>
      <c r="Z11" s="45" t="n">
        <f aca="false">SUMIFS(cp_cmd!$G:$G,cp_cmd!$D:$D,"="&amp;$B11,cp_cmd!$I:$I,"="&amp;Y$1,cp_cmd!$J:$J,"=1000g")</f>
        <v>0</v>
      </c>
      <c r="AA11" s="45" t="n">
        <f aca="false">SUMIFS(cp_cmd!$G:$G,cp_cmd!$D:$D,"="&amp;$B11,cp_cmd!$I:$I,"="&amp;Y$1,cp_cmd!$J:$J,"=3000g")</f>
        <v>0</v>
      </c>
      <c r="AB11" s="44"/>
      <c r="AC11" s="43" t="n">
        <f aca="false">SUMIFS(cp_cmd!$G:$G,cp_cmd!$D:$D,"="&amp;$B11,cp_cmd!$I:$I,"="&amp;AC$1,cp_cmd!$J:$J,"=500g")</f>
        <v>0</v>
      </c>
      <c r="AD11" s="43" t="n">
        <f aca="false">SUMIFS(cp_cmd!$G:$G,cp_cmd!$D:$D,"="&amp;$B11,cp_cmd!$I:$I,"="&amp;AC$1,cp_cmd!$J:$J,"=1000g")</f>
        <v>0</v>
      </c>
      <c r="AE11" s="44"/>
      <c r="AF11" s="44"/>
      <c r="AG11" s="44"/>
      <c r="AH11" s="44"/>
      <c r="AI11" s="43" t="n">
        <f aca="false">SUMIFS(cp_cmd!$G:$G,cp_cmd!$D:$D,"="&amp;$B11,cp_cmd!$I:$I,"="&amp;AI$1,cp_cmd!$J:$J,"=500g")</f>
        <v>0</v>
      </c>
      <c r="AJ11" s="43" t="n">
        <f aca="false">SUMIFS(cp_cmd!$G:$G,cp_cmd!$D:$D,"="&amp;$B11,cp_cmd!$I:$I,"="&amp;AI$1,cp_cmd!$J:$J,"=1000g")</f>
        <v>0</v>
      </c>
      <c r="AK11" s="46"/>
      <c r="AL11" s="47" t="n">
        <f aca="false">SUMIFS(cp_cmd!$G:$G,cp_cmd!$D:$D,"="&amp;$B11,cp_cmd!$I:$I,"="&amp;AL$1,cp_cmd!$J:$J,"=500g")</f>
        <v>0</v>
      </c>
      <c r="AM11" s="44"/>
      <c r="AN11" s="44" t="n">
        <f aca="false">SUMIFS(cp_cmd!$G:$G,cp_cmd!$D:$D,"="&amp;$B11,cp_cmd!$I:$I,"="&amp;AN$1,cp_cmd!$J:$J,"=500g")</f>
        <v>0</v>
      </c>
      <c r="AO11" s="44"/>
      <c r="AP11" s="44"/>
      <c r="AQ11" s="44"/>
      <c r="AR11" s="44"/>
      <c r="AS11" s="44"/>
      <c r="AT11" s="44"/>
      <c r="AU11" s="44"/>
      <c r="AV11" s="44"/>
      <c r="AW11" s="43" t="n">
        <f aca="false">SUMIFS(cp_cmd!$G:$G,cp_cmd!$D:$D,"="&amp;$B11,cp_cmd!$I:$I,"="&amp;AW$1,cp_cmd!$J:$J,"=500g")</f>
        <v>0</v>
      </c>
      <c r="AX11" s="43" t="n">
        <f aca="false">SUMIFS(cp_cmd!$G:$G,cp_cmd!$D:$D,"="&amp;$B11,cp_cmd!$I:$I,"="&amp;AX$1,cp_cmd!$J:$J,"=500g")</f>
        <v>0</v>
      </c>
      <c r="AY11" s="43" t="n">
        <f aca="false">SUMIFS(cp_cmd!$G:$G,cp_cmd!$D:$D,"="&amp;$B11,cp_cmd!$I:$I,"="&amp;AX$1,cp_cmd!$J:$J,"=1000g")</f>
        <v>0</v>
      </c>
      <c r="AZ11" s="46" t="n">
        <f aca="false">SUMIFS(cp_cmd!$G:$G,cp_cmd!$D:$D,"="&amp;$B11,cp_cmd!$I:$I,"="&amp;AZ$1,cp_cmd!$J:$J,"=2000g")</f>
        <v>0</v>
      </c>
      <c r="BA11" s="47" t="n">
        <f aca="false">SUMIFS(cp_cmd!$G:$G,cp_cmd!$D:$D,"="&amp;$B11,cp_cmd!$I:$I,"="&amp;BA$1,cp_cmd!$J:$J,"=500g")</f>
        <v>0</v>
      </c>
      <c r="BB11" s="42" t="n">
        <f aca="false">SUMIFS(cp_cmd!$G:$G,cp_cmd!$D:$D,"="&amp;$B11,cp_cmd!$I:$I,"="&amp;BB$1,cp_cmd!$J:$J,"=500g")</f>
        <v>0</v>
      </c>
      <c r="BC11" s="43" t="n">
        <f aca="false">SUMIFS(cp_cmd!$G:$G,cp_cmd!$D:$D,"="&amp;$B11,cp_cmd!$I:$I,"="&amp;BC$1,cp_cmd!$J:$J,"=350g")</f>
        <v>0</v>
      </c>
      <c r="BD11" s="43" t="n">
        <f aca="false">SUMIFS(cp_cmd!$G:$G,cp_cmd!$D:$D,"="&amp;$B11,cp_cmd!$I:$I,"="&amp;BD$1,cp_cmd!$J:$J,"=350g")</f>
        <v>0</v>
      </c>
      <c r="BE11" s="43" t="n">
        <f aca="false">SUMIFS(cp_cmd!$G:$G,cp_cmd!$D:$D,"="&amp;$B11,cp_cmd!$I:$I,"="&amp;BE$1,cp_cmd!$J:$J,"=350g")</f>
        <v>0</v>
      </c>
      <c r="BF11" s="42" t="n">
        <f aca="false">SUMIFS(cp_cmd!$G:$G,cp_cmd!$D:$D,"="&amp;$B11,cp_cmd!$I:$I,"="&amp;BF$1,cp_cmd!$J:$J,"=500g")</f>
        <v>0</v>
      </c>
      <c r="BG11" s="42" t="n">
        <f aca="false">SUMIFS(cp_cmd!$G:$G,cp_cmd!$D:$D,"="&amp;$B11,cp_cmd!$I:$I,"="&amp;BG$1,cp_cmd!$J:$J,"=500g")</f>
        <v>0</v>
      </c>
      <c r="BH11" s="43" t="n">
        <f aca="false">SUMIFS(cp_cmd!$G:$G,cp_cmd!$D:$D,"="&amp;$B11,cp_cmd!$I:$I,"="&amp;BH$1,cp_cmd!$J:$J,"=120g")</f>
        <v>0</v>
      </c>
      <c r="BI11" s="43" t="n">
        <f aca="false">SUMIFS(cp_cmd!$G:$G,cp_cmd!$D:$D,"="&amp;$B11,cp_cmd!$I:$I,"="&amp;BI$1,cp_cmd!$J:$J,"=120g")</f>
        <v>0</v>
      </c>
      <c r="BJ11" s="43" t="n">
        <f aca="false">SUMIFS(cp_cmd!$G:$G,cp_cmd!$D:$D,"="&amp;$B11,cp_cmd!$I:$I,"="&amp;BJ$1,cp_cmd!$J:$J,"=260g")</f>
        <v>0</v>
      </c>
      <c r="BK11" s="42" t="n">
        <f aca="false">SUMIFS(cp_cmd!$G:$G,cp_cmd!$D:$D,"="&amp;$B11,cp_cmd!$I:$I,"="&amp;BK$1,cp_cmd!$J:$J,"=500g")</f>
        <v>0</v>
      </c>
      <c r="BL11" s="43" t="n">
        <f aca="false">SUM(D11:BK11)</f>
        <v>0</v>
      </c>
      <c r="BM11" s="50"/>
      <c r="BP11" s="3" t="n">
        <f aca="false">SUMPRODUCT(D11:BI11,D$46:BI$46)*(1-BO11/100)</f>
        <v>0</v>
      </c>
    </row>
    <row r="12" s="3" customFormat="true" ht="38.25" hidden="false" customHeight="true" outlineLevel="0" collapsed="false">
      <c r="A12" s="1"/>
      <c r="B12" s="48" t="str">
        <f aca="false">cp_bl!L11</f>
        <v/>
      </c>
      <c r="C12" s="49"/>
      <c r="D12" s="42" t="n">
        <f aca="false">SUMIFS(cp_cmd!$G:$G,cp_cmd!$D:$D,"="&amp;$B12,cp_cmd!$I:$I,"="&amp;D$1,cp_cmd!$J:$J,"=500g")</f>
        <v>0</v>
      </c>
      <c r="E12" s="42" t="n">
        <f aca="false">SUMIFS(cp_cmd!$G:$G,cp_cmd!$D:$D,"="&amp;$B12,cp_cmd!$I:$I,"="&amp;D$1,cp_cmd!$J:$J,"=1000g")</f>
        <v>0</v>
      </c>
      <c r="F12" s="42" t="n">
        <f aca="false">SUMIFS(cp_cmd!$G:$G,cp_cmd!$D:$D,"="&amp;$B12,cp_cmd!$I:$I,"="&amp;D$1,cp_cmd!$J:$J,"=3000g")</f>
        <v>0</v>
      </c>
      <c r="G12" s="43" t="n">
        <f aca="false">SUMIFS(cp_cmd!$G:$G,cp_cmd!$D:$D,"="&amp;$B12,cp_cmd!$I:$I,"="&amp;G$1,cp_cmd!$J:$J,"=500g")</f>
        <v>0</v>
      </c>
      <c r="H12" s="42" t="n">
        <f aca="false">SUMIFS(cp_cmd!$G:$G,cp_cmd!$D:$D,"="&amp;$B12,cp_cmd!$I:$I,"="&amp;H$1,cp_cmd!$J:$J,"=1000g")</f>
        <v>0</v>
      </c>
      <c r="I12" s="43" t="n">
        <f aca="false">SUMIFS(cp_cmd!$G:$G,cp_cmd!$D:$D,"="&amp;$B12,cp_cmd!$I:$I,"="&amp;I$1,cp_cmd!$J:$J,"=500g")</f>
        <v>0</v>
      </c>
      <c r="J12" s="44"/>
      <c r="K12" s="43" t="n">
        <f aca="false">SUMIFS(cp_cmd!$G:$G,cp_cmd!$D:$D,"="&amp;$B12,cp_cmd!$I:$I,"="&amp;K$1,cp_cmd!$J:$J,"=500g")</f>
        <v>0</v>
      </c>
      <c r="L12" s="43" t="n">
        <f aca="false">SUMIFS(cp_cmd!$G:$G,cp_cmd!$D:$D,"="&amp;$B12,cp_cmd!$I:$I,"="&amp;K$1,cp_cmd!$J:$J,"=1000g")</f>
        <v>0</v>
      </c>
      <c r="M12" s="43" t="n">
        <f aca="false">SUMIFS(cp_cmd!$G:$G,cp_cmd!$D:$D,"="&amp;$B12,cp_cmd!$I:$I,"="&amp;K$1,cp_cmd!$J:$J,"=3000g")</f>
        <v>0</v>
      </c>
      <c r="N12" s="43" t="n">
        <f aca="false">SUMIFS(cp_cmd!$G:$G,cp_cmd!$D:$D,"="&amp;$B12,cp_cmd!$I:$I,"="&amp;N$1,cp_cmd!$J:$J,"=500g")</f>
        <v>0</v>
      </c>
      <c r="O12" s="43"/>
      <c r="P12" s="44"/>
      <c r="Q12" s="43" t="n">
        <f aca="false">SUMIFS(cp_cmd!$G:$G,cp_cmd!$D:$D,"="&amp;$B12,cp_cmd!$I:$I,"="&amp;Q$1,cp_cmd!$J:$J,"=500g")</f>
        <v>0</v>
      </c>
      <c r="R12" s="43" t="n">
        <f aca="false">SUMIFS(cp_cmd!$G:$G,cp_cmd!$D:$D,"="&amp;$B12,cp_cmd!$I:$I,"="&amp;Q$1,cp_cmd!$J:$J,"=1000g")</f>
        <v>0</v>
      </c>
      <c r="S12" s="42" t="n">
        <f aca="false">SUMIFS(cp_cmd!$G:$G,cp_cmd!$D:$D,"="&amp;$B12,cp_cmd!$I:$I,"="&amp;S$1,cp_cmd!$J:$J,"=500g")</f>
        <v>0</v>
      </c>
      <c r="T12" s="44"/>
      <c r="U12" s="43" t="n">
        <f aca="false">SUMIFS(cp_cmd!$G:$G,cp_cmd!$D:$D,"="&amp;$B12,cp_cmd!$I:$I,"="&amp;U$1,cp_cmd!$J:$J,"=500g")</f>
        <v>0</v>
      </c>
      <c r="V12" s="43" t="n">
        <f aca="false">SUMIFS(cp_cmd!$G:$G,cp_cmd!$D:$D,"="&amp;$B12,cp_cmd!$I:$I,"="&amp;U$1,cp_cmd!$J:$J,"=1000g")</f>
        <v>0</v>
      </c>
      <c r="W12" s="43" t="n">
        <f aca="false">SUMIFS(cp_cmd!$G:$G,cp_cmd!$D:$D,"="&amp;$B12,cp_cmd!$I:$I,"="&amp;U$1,cp_cmd!$J:$J,"=2000g")</f>
        <v>0</v>
      </c>
      <c r="X12" s="44"/>
      <c r="Y12" s="45" t="n">
        <f aca="false">SUMIFS(cp_cmd!$G:$G,cp_cmd!$D:$D,"="&amp;$B12,cp_cmd!$I:$I,"="&amp;Y$1,cp_cmd!$J:$J,"=500g")</f>
        <v>0</v>
      </c>
      <c r="Z12" s="45" t="n">
        <f aca="false">SUMIFS(cp_cmd!$G:$G,cp_cmd!$D:$D,"="&amp;$B12,cp_cmd!$I:$I,"="&amp;Y$1,cp_cmd!$J:$J,"=1000g")</f>
        <v>0</v>
      </c>
      <c r="AA12" s="45" t="n">
        <f aca="false">SUMIFS(cp_cmd!$G:$G,cp_cmd!$D:$D,"="&amp;$B12,cp_cmd!$I:$I,"="&amp;Y$1,cp_cmd!$J:$J,"=3000g")</f>
        <v>0</v>
      </c>
      <c r="AB12" s="44"/>
      <c r="AC12" s="43" t="n">
        <f aca="false">SUMIFS(cp_cmd!$G:$G,cp_cmd!$D:$D,"="&amp;$B12,cp_cmd!$I:$I,"="&amp;AC$1,cp_cmd!$J:$J,"=500g")</f>
        <v>0</v>
      </c>
      <c r="AD12" s="43" t="n">
        <f aca="false">SUMIFS(cp_cmd!$G:$G,cp_cmd!$D:$D,"="&amp;$B12,cp_cmd!$I:$I,"="&amp;AC$1,cp_cmd!$J:$J,"=1000g")</f>
        <v>0</v>
      </c>
      <c r="AE12" s="44"/>
      <c r="AF12" s="44"/>
      <c r="AG12" s="44"/>
      <c r="AH12" s="44"/>
      <c r="AI12" s="43" t="n">
        <f aca="false">SUMIFS(cp_cmd!$G:$G,cp_cmd!$D:$D,"="&amp;$B12,cp_cmd!$I:$I,"="&amp;AI$1,cp_cmd!$J:$J,"=500g")</f>
        <v>0</v>
      </c>
      <c r="AJ12" s="43" t="n">
        <f aca="false">SUMIFS(cp_cmd!$G:$G,cp_cmd!$D:$D,"="&amp;$B12,cp_cmd!$I:$I,"="&amp;AI$1,cp_cmd!$J:$J,"=1000g")</f>
        <v>0</v>
      </c>
      <c r="AK12" s="46"/>
      <c r="AL12" s="47" t="n">
        <f aca="false">SUMIFS(cp_cmd!$G:$G,cp_cmd!$D:$D,"="&amp;$B12,cp_cmd!$I:$I,"="&amp;AL$1,cp_cmd!$J:$J,"=500g")</f>
        <v>0</v>
      </c>
      <c r="AM12" s="44"/>
      <c r="AN12" s="44" t="n">
        <f aca="false">SUMIFS(cp_cmd!$G:$G,cp_cmd!$D:$D,"="&amp;$B12,cp_cmd!$I:$I,"="&amp;AN$1,cp_cmd!$J:$J,"=500g")</f>
        <v>0</v>
      </c>
      <c r="AO12" s="44"/>
      <c r="AP12" s="44"/>
      <c r="AQ12" s="44"/>
      <c r="AR12" s="44"/>
      <c r="AS12" s="44"/>
      <c r="AT12" s="44"/>
      <c r="AU12" s="44"/>
      <c r="AV12" s="44"/>
      <c r="AW12" s="43" t="n">
        <f aca="false">SUMIFS(cp_cmd!$G:$G,cp_cmd!$D:$D,"="&amp;$B12,cp_cmd!$I:$I,"="&amp;AW$1,cp_cmd!$J:$J,"=500g")</f>
        <v>0</v>
      </c>
      <c r="AX12" s="43" t="n">
        <f aca="false">SUMIFS(cp_cmd!$G:$G,cp_cmd!$D:$D,"="&amp;$B12,cp_cmd!$I:$I,"="&amp;AX$1,cp_cmd!$J:$J,"=500g")</f>
        <v>0</v>
      </c>
      <c r="AY12" s="43" t="n">
        <f aca="false">SUMIFS(cp_cmd!$G:$G,cp_cmd!$D:$D,"="&amp;$B12,cp_cmd!$I:$I,"="&amp;AX$1,cp_cmd!$J:$J,"=1000g")</f>
        <v>0</v>
      </c>
      <c r="AZ12" s="46" t="n">
        <f aca="false">SUMIFS(cp_cmd!$G:$G,cp_cmd!$D:$D,"="&amp;$B12,cp_cmd!$I:$I,"="&amp;AZ$1,cp_cmd!$J:$J,"=2000g")</f>
        <v>0</v>
      </c>
      <c r="BA12" s="47" t="n">
        <f aca="false">SUMIFS(cp_cmd!$G:$G,cp_cmd!$D:$D,"="&amp;$B12,cp_cmd!$I:$I,"="&amp;BA$1,cp_cmd!$J:$J,"=500g")</f>
        <v>0</v>
      </c>
      <c r="BB12" s="42" t="n">
        <f aca="false">SUMIFS(cp_cmd!$G:$G,cp_cmd!$D:$D,"="&amp;$B12,cp_cmd!$I:$I,"="&amp;BB$1,cp_cmd!$J:$J,"=500g")</f>
        <v>0</v>
      </c>
      <c r="BC12" s="43" t="n">
        <f aca="false">SUMIFS(cp_cmd!$G:$G,cp_cmd!$D:$D,"="&amp;$B12,cp_cmd!$I:$I,"="&amp;BC$1,cp_cmd!$J:$J,"=350g")</f>
        <v>0</v>
      </c>
      <c r="BD12" s="43" t="n">
        <f aca="false">SUMIFS(cp_cmd!$G:$G,cp_cmd!$D:$D,"="&amp;$B12,cp_cmd!$I:$I,"="&amp;BD$1,cp_cmd!$J:$J,"=350g")</f>
        <v>0</v>
      </c>
      <c r="BE12" s="43" t="n">
        <f aca="false">SUMIFS(cp_cmd!$G:$G,cp_cmd!$D:$D,"="&amp;$B12,cp_cmd!$I:$I,"="&amp;BE$1,cp_cmd!$J:$J,"=350g")</f>
        <v>0</v>
      </c>
      <c r="BF12" s="42" t="n">
        <f aca="false">SUMIFS(cp_cmd!$G:$G,cp_cmd!$D:$D,"="&amp;$B12,cp_cmd!$I:$I,"="&amp;BF$1,cp_cmd!$J:$J,"=500g")</f>
        <v>0</v>
      </c>
      <c r="BG12" s="42" t="n">
        <f aca="false">SUMIFS(cp_cmd!$G:$G,cp_cmd!$D:$D,"="&amp;$B12,cp_cmd!$I:$I,"="&amp;BG$1,cp_cmd!$J:$J,"=500g")</f>
        <v>0</v>
      </c>
      <c r="BH12" s="43" t="n">
        <f aca="false">SUMIFS(cp_cmd!$G:$G,cp_cmd!$D:$D,"="&amp;$B12,cp_cmd!$I:$I,"="&amp;BH$1,cp_cmd!$J:$J,"=120g")</f>
        <v>0</v>
      </c>
      <c r="BI12" s="43" t="n">
        <f aca="false">SUMIFS(cp_cmd!$G:$G,cp_cmd!$D:$D,"="&amp;$B12,cp_cmd!$I:$I,"="&amp;BI$1,cp_cmd!$J:$J,"=120g")</f>
        <v>0</v>
      </c>
      <c r="BJ12" s="43" t="n">
        <f aca="false">SUMIFS(cp_cmd!$G:$G,cp_cmd!$D:$D,"="&amp;$B12,cp_cmd!$I:$I,"="&amp;BJ$1,cp_cmd!$J:$J,"=260g")</f>
        <v>0</v>
      </c>
      <c r="BK12" s="42" t="n">
        <f aca="false">SUMIFS(cp_cmd!$G:$G,cp_cmd!$D:$D,"="&amp;$B12,cp_cmd!$I:$I,"="&amp;BK$1,cp_cmd!$J:$J,"=500g")</f>
        <v>0</v>
      </c>
      <c r="BL12" s="43" t="n">
        <f aca="false">SUM(D12:BK12)</f>
        <v>0</v>
      </c>
      <c r="BM12" s="50"/>
      <c r="BN12" s="51"/>
      <c r="BP12" s="3" t="n">
        <f aca="false">SUMPRODUCT(D12:BI12,D$46:BI$46)*(1-BO12/100)</f>
        <v>0</v>
      </c>
    </row>
    <row r="13" s="3" customFormat="true" ht="38.25" hidden="false" customHeight="true" outlineLevel="0" collapsed="false">
      <c r="A13" s="1"/>
      <c r="B13" s="48" t="str">
        <f aca="false">cp_bl!L12</f>
        <v/>
      </c>
      <c r="C13" s="49"/>
      <c r="D13" s="42" t="n">
        <f aca="false">SUMIFS(cp_cmd!$G:$G,cp_cmd!$D:$D,"="&amp;$B13,cp_cmd!$I:$I,"="&amp;D$1,cp_cmd!$J:$J,"=500g")</f>
        <v>0</v>
      </c>
      <c r="E13" s="42" t="n">
        <f aca="false">SUMIFS(cp_cmd!$G:$G,cp_cmd!$D:$D,"="&amp;$B13,cp_cmd!$I:$I,"="&amp;D$1,cp_cmd!$J:$J,"=1000g")</f>
        <v>0</v>
      </c>
      <c r="F13" s="42" t="n">
        <f aca="false">SUMIFS(cp_cmd!$G:$G,cp_cmd!$D:$D,"="&amp;$B13,cp_cmd!$I:$I,"="&amp;D$1,cp_cmd!$J:$J,"=3000g")</f>
        <v>0</v>
      </c>
      <c r="G13" s="43" t="n">
        <f aca="false">SUMIFS(cp_cmd!$G:$G,cp_cmd!$D:$D,"="&amp;$B13,cp_cmd!$I:$I,"="&amp;G$1,cp_cmd!$J:$J,"=500g")</f>
        <v>0</v>
      </c>
      <c r="H13" s="42" t="n">
        <f aca="false">SUMIFS(cp_cmd!$G:$G,cp_cmd!$D:$D,"="&amp;$B13,cp_cmd!$I:$I,"="&amp;H$1,cp_cmd!$J:$J,"=1000g")</f>
        <v>0</v>
      </c>
      <c r="I13" s="43" t="n">
        <f aca="false">SUMIFS(cp_cmd!$G:$G,cp_cmd!$D:$D,"="&amp;$B13,cp_cmd!$I:$I,"="&amp;I$1,cp_cmd!$J:$J,"=500g")</f>
        <v>0</v>
      </c>
      <c r="J13" s="44"/>
      <c r="K13" s="43" t="n">
        <f aca="false">SUMIFS(cp_cmd!$G:$G,cp_cmd!$D:$D,"="&amp;$B13,cp_cmd!$I:$I,"="&amp;K$1,cp_cmd!$J:$J,"=500g")</f>
        <v>0</v>
      </c>
      <c r="L13" s="43" t="n">
        <f aca="false">SUMIFS(cp_cmd!$G:$G,cp_cmd!$D:$D,"="&amp;$B13,cp_cmd!$I:$I,"="&amp;K$1,cp_cmd!$J:$J,"=1000g")</f>
        <v>0</v>
      </c>
      <c r="M13" s="43" t="n">
        <f aca="false">SUMIFS(cp_cmd!$G:$G,cp_cmd!$D:$D,"="&amp;$B13,cp_cmd!$I:$I,"="&amp;K$1,cp_cmd!$J:$J,"=3000g")</f>
        <v>0</v>
      </c>
      <c r="N13" s="43" t="n">
        <f aca="false">SUMIFS(cp_cmd!$G:$G,cp_cmd!$D:$D,"="&amp;$B13,cp_cmd!$I:$I,"="&amp;N$1,cp_cmd!$J:$J,"=500g")</f>
        <v>0</v>
      </c>
      <c r="O13" s="43"/>
      <c r="P13" s="44"/>
      <c r="Q13" s="43" t="n">
        <f aca="false">SUMIFS(cp_cmd!$G:$G,cp_cmd!$D:$D,"="&amp;$B13,cp_cmd!$I:$I,"="&amp;Q$1,cp_cmd!$J:$J,"=500g")</f>
        <v>0</v>
      </c>
      <c r="R13" s="43" t="n">
        <f aca="false">SUMIFS(cp_cmd!$G:$G,cp_cmd!$D:$D,"="&amp;$B13,cp_cmd!$I:$I,"="&amp;Q$1,cp_cmd!$J:$J,"=1000g")</f>
        <v>0</v>
      </c>
      <c r="S13" s="42" t="n">
        <f aca="false">SUMIFS(cp_cmd!$G:$G,cp_cmd!$D:$D,"="&amp;$B13,cp_cmd!$I:$I,"="&amp;S$1,cp_cmd!$J:$J,"=500g")</f>
        <v>0</v>
      </c>
      <c r="T13" s="44"/>
      <c r="U13" s="43" t="n">
        <f aca="false">SUMIFS(cp_cmd!$G:$G,cp_cmd!$D:$D,"="&amp;$B13,cp_cmd!$I:$I,"="&amp;U$1,cp_cmd!$J:$J,"=500g")</f>
        <v>0</v>
      </c>
      <c r="V13" s="43" t="n">
        <f aca="false">SUMIFS(cp_cmd!$G:$G,cp_cmd!$D:$D,"="&amp;$B13,cp_cmd!$I:$I,"="&amp;U$1,cp_cmd!$J:$J,"=1000g")</f>
        <v>0</v>
      </c>
      <c r="W13" s="43" t="n">
        <f aca="false">SUMIFS(cp_cmd!$G:$G,cp_cmd!$D:$D,"="&amp;$B13,cp_cmd!$I:$I,"="&amp;U$1,cp_cmd!$J:$J,"=2000g")</f>
        <v>0</v>
      </c>
      <c r="X13" s="44"/>
      <c r="Y13" s="45" t="n">
        <f aca="false">SUMIFS(cp_cmd!$G:$G,cp_cmd!$D:$D,"="&amp;$B13,cp_cmd!$I:$I,"="&amp;Y$1,cp_cmd!$J:$J,"=500g")</f>
        <v>0</v>
      </c>
      <c r="Z13" s="45" t="n">
        <f aca="false">SUMIFS(cp_cmd!$G:$G,cp_cmd!$D:$D,"="&amp;$B13,cp_cmd!$I:$I,"="&amp;Y$1,cp_cmd!$J:$J,"=1000g")</f>
        <v>0</v>
      </c>
      <c r="AA13" s="45" t="n">
        <f aca="false">SUMIFS(cp_cmd!$G:$G,cp_cmd!$D:$D,"="&amp;$B13,cp_cmd!$I:$I,"="&amp;Y$1,cp_cmd!$J:$J,"=3000g")</f>
        <v>0</v>
      </c>
      <c r="AB13" s="44"/>
      <c r="AC13" s="43" t="n">
        <f aca="false">SUMIFS(cp_cmd!$G:$G,cp_cmd!$D:$D,"="&amp;$B13,cp_cmd!$I:$I,"="&amp;AC$1,cp_cmd!$J:$J,"=500g")</f>
        <v>0</v>
      </c>
      <c r="AD13" s="43" t="n">
        <f aca="false">SUMIFS(cp_cmd!$G:$G,cp_cmd!$D:$D,"="&amp;$B13,cp_cmd!$I:$I,"="&amp;AC$1,cp_cmd!$J:$J,"=1000g")</f>
        <v>0</v>
      </c>
      <c r="AE13" s="44"/>
      <c r="AF13" s="44"/>
      <c r="AG13" s="44"/>
      <c r="AH13" s="44"/>
      <c r="AI13" s="43" t="n">
        <f aca="false">SUMIFS(cp_cmd!$G:$G,cp_cmd!$D:$D,"="&amp;$B13,cp_cmd!$I:$I,"="&amp;AI$1,cp_cmd!$J:$J,"=500g")</f>
        <v>0</v>
      </c>
      <c r="AJ13" s="43" t="n">
        <f aca="false">SUMIFS(cp_cmd!$G:$G,cp_cmd!$D:$D,"="&amp;$B13,cp_cmd!$I:$I,"="&amp;AI$1,cp_cmd!$J:$J,"=1000g")</f>
        <v>0</v>
      </c>
      <c r="AK13" s="46"/>
      <c r="AL13" s="47" t="n">
        <f aca="false">SUMIFS(cp_cmd!$G:$G,cp_cmd!$D:$D,"="&amp;$B13,cp_cmd!$I:$I,"="&amp;AL$1,cp_cmd!$J:$J,"=500g")</f>
        <v>0</v>
      </c>
      <c r="AM13" s="44"/>
      <c r="AN13" s="44" t="n">
        <f aca="false">SUMIFS(cp_cmd!$G:$G,cp_cmd!$D:$D,"="&amp;$B13,cp_cmd!$I:$I,"="&amp;AN$1,cp_cmd!$J:$J,"=500g")</f>
        <v>0</v>
      </c>
      <c r="AO13" s="44"/>
      <c r="AP13" s="44"/>
      <c r="AQ13" s="44"/>
      <c r="AR13" s="44"/>
      <c r="AS13" s="44"/>
      <c r="AT13" s="44"/>
      <c r="AU13" s="44"/>
      <c r="AV13" s="44"/>
      <c r="AW13" s="43" t="n">
        <f aca="false">SUMIFS(cp_cmd!$G:$G,cp_cmd!$D:$D,"="&amp;$B13,cp_cmd!$I:$I,"="&amp;AW$1,cp_cmd!$J:$J,"=500g")</f>
        <v>0</v>
      </c>
      <c r="AX13" s="43" t="n">
        <f aca="false">SUMIFS(cp_cmd!$G:$G,cp_cmd!$D:$D,"="&amp;$B13,cp_cmd!$I:$I,"="&amp;AX$1,cp_cmd!$J:$J,"=500g")</f>
        <v>0</v>
      </c>
      <c r="AY13" s="43" t="n">
        <f aca="false">SUMIFS(cp_cmd!$G:$G,cp_cmd!$D:$D,"="&amp;$B13,cp_cmd!$I:$I,"="&amp;AX$1,cp_cmd!$J:$J,"=1000g")</f>
        <v>0</v>
      </c>
      <c r="AZ13" s="46" t="n">
        <f aca="false">SUMIFS(cp_cmd!$G:$G,cp_cmd!$D:$D,"="&amp;$B13,cp_cmd!$I:$I,"="&amp;AZ$1,cp_cmd!$J:$J,"=2000g")</f>
        <v>0</v>
      </c>
      <c r="BA13" s="47" t="n">
        <f aca="false">SUMIFS(cp_cmd!$G:$G,cp_cmd!$D:$D,"="&amp;$B13,cp_cmd!$I:$I,"="&amp;BA$1,cp_cmd!$J:$J,"=500g")</f>
        <v>0</v>
      </c>
      <c r="BB13" s="42" t="n">
        <f aca="false">SUMIFS(cp_cmd!$G:$G,cp_cmd!$D:$D,"="&amp;$B13,cp_cmd!$I:$I,"="&amp;BB$1,cp_cmd!$J:$J,"=500g")</f>
        <v>0</v>
      </c>
      <c r="BC13" s="43" t="n">
        <f aca="false">SUMIFS(cp_cmd!$G:$G,cp_cmd!$D:$D,"="&amp;$B13,cp_cmd!$I:$I,"="&amp;BC$1,cp_cmd!$J:$J,"=350g")</f>
        <v>0</v>
      </c>
      <c r="BD13" s="43" t="n">
        <f aca="false">SUMIFS(cp_cmd!$G:$G,cp_cmd!$D:$D,"="&amp;$B13,cp_cmd!$I:$I,"="&amp;BD$1,cp_cmd!$J:$J,"=350g")</f>
        <v>0</v>
      </c>
      <c r="BE13" s="43" t="n">
        <f aca="false">SUMIFS(cp_cmd!$G:$G,cp_cmd!$D:$D,"="&amp;$B13,cp_cmd!$I:$I,"="&amp;BE$1,cp_cmd!$J:$J,"=350g")</f>
        <v>0</v>
      </c>
      <c r="BF13" s="42" t="n">
        <f aca="false">SUMIFS(cp_cmd!$G:$G,cp_cmd!$D:$D,"="&amp;$B13,cp_cmd!$I:$I,"="&amp;BF$1,cp_cmd!$J:$J,"=500g")</f>
        <v>0</v>
      </c>
      <c r="BG13" s="42" t="n">
        <f aca="false">SUMIFS(cp_cmd!$G:$G,cp_cmd!$D:$D,"="&amp;$B13,cp_cmd!$I:$I,"="&amp;BG$1,cp_cmd!$J:$J,"=500g")</f>
        <v>0</v>
      </c>
      <c r="BH13" s="43" t="n">
        <f aca="false">SUMIFS(cp_cmd!$G:$G,cp_cmd!$D:$D,"="&amp;$B13,cp_cmd!$I:$I,"="&amp;BH$1,cp_cmd!$J:$J,"=120g")</f>
        <v>0</v>
      </c>
      <c r="BI13" s="43" t="n">
        <f aca="false">SUMIFS(cp_cmd!$G:$G,cp_cmd!$D:$D,"="&amp;$B13,cp_cmd!$I:$I,"="&amp;BI$1,cp_cmd!$J:$J,"=120g")</f>
        <v>0</v>
      </c>
      <c r="BJ13" s="43" t="n">
        <f aca="false">SUMIFS(cp_cmd!$G:$G,cp_cmd!$D:$D,"="&amp;$B13,cp_cmd!$I:$I,"="&amp;BJ$1,cp_cmd!$J:$J,"=260g")</f>
        <v>0</v>
      </c>
      <c r="BK13" s="42" t="n">
        <f aca="false">SUMIFS(cp_cmd!$G:$G,cp_cmd!$D:$D,"="&amp;$B13,cp_cmd!$I:$I,"="&amp;BK$1,cp_cmd!$J:$J,"=500g")</f>
        <v>0</v>
      </c>
      <c r="BL13" s="43" t="n">
        <f aca="false">SUM(D13:BK13)</f>
        <v>0</v>
      </c>
      <c r="BM13" s="50"/>
      <c r="BN13" s="51"/>
      <c r="BP13" s="3" t="n">
        <f aca="false">SUMPRODUCT(D13:BI13,D$46:BI$46)*(1-BO13/100)</f>
        <v>0</v>
      </c>
    </row>
    <row r="14" s="3" customFormat="true" ht="38.25" hidden="false" customHeight="true" outlineLevel="0" collapsed="false">
      <c r="A14" s="55"/>
      <c r="B14" s="48" t="str">
        <f aca="false">cp_bl!L13</f>
        <v/>
      </c>
      <c r="C14" s="49"/>
      <c r="D14" s="42" t="n">
        <f aca="false">SUMIFS(cp_cmd!$G:$G,cp_cmd!$D:$D,"="&amp;$B14,cp_cmd!$I:$I,"="&amp;D$1,cp_cmd!$J:$J,"=500g")</f>
        <v>0</v>
      </c>
      <c r="E14" s="42" t="n">
        <f aca="false">SUMIFS(cp_cmd!$G:$G,cp_cmd!$D:$D,"="&amp;$B14,cp_cmd!$I:$I,"="&amp;D$1,cp_cmd!$J:$J,"=1000g")</f>
        <v>0</v>
      </c>
      <c r="F14" s="42" t="n">
        <f aca="false">SUMIFS(cp_cmd!$G:$G,cp_cmd!$D:$D,"="&amp;$B14,cp_cmd!$I:$I,"="&amp;D$1,cp_cmd!$J:$J,"=3000g")</f>
        <v>0</v>
      </c>
      <c r="G14" s="43" t="n">
        <f aca="false">SUMIFS(cp_cmd!$G:$G,cp_cmd!$D:$D,"="&amp;$B14,cp_cmd!$I:$I,"="&amp;G$1,cp_cmd!$J:$J,"=500g")</f>
        <v>0</v>
      </c>
      <c r="H14" s="42" t="n">
        <f aca="false">SUMIFS(cp_cmd!$G:$G,cp_cmd!$D:$D,"="&amp;$B14,cp_cmd!$I:$I,"="&amp;H$1,cp_cmd!$J:$J,"=1000g")</f>
        <v>0</v>
      </c>
      <c r="I14" s="43" t="n">
        <f aca="false">SUMIFS(cp_cmd!$G:$G,cp_cmd!$D:$D,"="&amp;$B14,cp_cmd!$I:$I,"="&amp;I$1,cp_cmd!$J:$J,"=500g")</f>
        <v>0</v>
      </c>
      <c r="J14" s="44"/>
      <c r="K14" s="43" t="n">
        <f aca="false">SUMIFS(cp_cmd!$G:$G,cp_cmd!$D:$D,"="&amp;$B14,cp_cmd!$I:$I,"="&amp;K$1,cp_cmd!$J:$J,"=500g")</f>
        <v>0</v>
      </c>
      <c r="L14" s="43" t="n">
        <f aca="false">SUMIFS(cp_cmd!$G:$G,cp_cmd!$D:$D,"="&amp;$B14,cp_cmd!$I:$I,"="&amp;K$1,cp_cmd!$J:$J,"=1000g")</f>
        <v>0</v>
      </c>
      <c r="M14" s="43" t="n">
        <f aca="false">SUMIFS(cp_cmd!$G:$G,cp_cmd!$D:$D,"="&amp;$B14,cp_cmd!$I:$I,"="&amp;K$1,cp_cmd!$J:$J,"=3000g")</f>
        <v>0</v>
      </c>
      <c r="N14" s="43" t="n">
        <f aca="false">SUMIFS(cp_cmd!$G:$G,cp_cmd!$D:$D,"="&amp;$B14,cp_cmd!$I:$I,"="&amp;N$1,cp_cmd!$J:$J,"=500g")</f>
        <v>0</v>
      </c>
      <c r="O14" s="43"/>
      <c r="P14" s="44"/>
      <c r="Q14" s="43" t="n">
        <f aca="false">SUMIFS(cp_cmd!$G:$G,cp_cmd!$D:$D,"="&amp;$B14,cp_cmd!$I:$I,"="&amp;Q$1,cp_cmd!$J:$J,"=500g")</f>
        <v>0</v>
      </c>
      <c r="R14" s="43" t="n">
        <f aca="false">SUMIFS(cp_cmd!$G:$G,cp_cmd!$D:$D,"="&amp;$B14,cp_cmd!$I:$I,"="&amp;Q$1,cp_cmd!$J:$J,"=1000g")</f>
        <v>0</v>
      </c>
      <c r="S14" s="42" t="n">
        <f aca="false">SUMIFS(cp_cmd!$G:$G,cp_cmd!$D:$D,"="&amp;$B14,cp_cmd!$I:$I,"="&amp;S$1,cp_cmd!$J:$J,"=500g")</f>
        <v>0</v>
      </c>
      <c r="T14" s="44"/>
      <c r="U14" s="43" t="n">
        <f aca="false">SUMIFS(cp_cmd!$G:$G,cp_cmd!$D:$D,"="&amp;$B14,cp_cmd!$I:$I,"="&amp;U$1,cp_cmd!$J:$J,"=500g")</f>
        <v>0</v>
      </c>
      <c r="V14" s="43" t="n">
        <f aca="false">SUMIFS(cp_cmd!$G:$G,cp_cmd!$D:$D,"="&amp;$B14,cp_cmd!$I:$I,"="&amp;U$1,cp_cmd!$J:$J,"=1000g")</f>
        <v>0</v>
      </c>
      <c r="W14" s="43" t="n">
        <f aca="false">SUMIFS(cp_cmd!$G:$G,cp_cmd!$D:$D,"="&amp;$B14,cp_cmd!$I:$I,"="&amp;U$1,cp_cmd!$J:$J,"=2000g")</f>
        <v>0</v>
      </c>
      <c r="X14" s="44"/>
      <c r="Y14" s="45" t="n">
        <f aca="false">SUMIFS(cp_cmd!$G:$G,cp_cmd!$D:$D,"="&amp;$B14,cp_cmd!$I:$I,"="&amp;Y$1,cp_cmd!$J:$J,"=500g")</f>
        <v>0</v>
      </c>
      <c r="Z14" s="45" t="n">
        <f aca="false">SUMIFS(cp_cmd!$G:$G,cp_cmd!$D:$D,"="&amp;$B14,cp_cmd!$I:$I,"="&amp;Y$1,cp_cmd!$J:$J,"=1000g")</f>
        <v>0</v>
      </c>
      <c r="AA14" s="45" t="n">
        <f aca="false">SUMIFS(cp_cmd!$G:$G,cp_cmd!$D:$D,"="&amp;$B14,cp_cmd!$I:$I,"="&amp;Y$1,cp_cmd!$J:$J,"=3000g")</f>
        <v>0</v>
      </c>
      <c r="AB14" s="44"/>
      <c r="AC14" s="43" t="n">
        <f aca="false">SUMIFS(cp_cmd!$G:$G,cp_cmd!$D:$D,"="&amp;$B14,cp_cmd!$I:$I,"="&amp;AC$1,cp_cmd!$J:$J,"=500g")</f>
        <v>0</v>
      </c>
      <c r="AD14" s="43" t="n">
        <f aca="false">SUMIFS(cp_cmd!$G:$G,cp_cmd!$D:$D,"="&amp;$B14,cp_cmd!$I:$I,"="&amp;AC$1,cp_cmd!$J:$J,"=1000g")</f>
        <v>0</v>
      </c>
      <c r="AE14" s="44"/>
      <c r="AF14" s="44"/>
      <c r="AG14" s="44"/>
      <c r="AH14" s="44"/>
      <c r="AI14" s="43" t="n">
        <f aca="false">SUMIFS(cp_cmd!$G:$G,cp_cmd!$D:$D,"="&amp;$B14,cp_cmd!$I:$I,"="&amp;AI$1,cp_cmd!$J:$J,"=500g")</f>
        <v>0</v>
      </c>
      <c r="AJ14" s="43" t="n">
        <f aca="false">SUMIFS(cp_cmd!$G:$G,cp_cmd!$D:$D,"="&amp;$B14,cp_cmd!$I:$I,"="&amp;AI$1,cp_cmd!$J:$J,"=1000g")</f>
        <v>0</v>
      </c>
      <c r="AK14" s="46"/>
      <c r="AL14" s="47" t="n">
        <f aca="false">SUMIFS(cp_cmd!$G:$G,cp_cmd!$D:$D,"="&amp;$B14,cp_cmd!$I:$I,"="&amp;AL$1,cp_cmd!$J:$J,"=500g")</f>
        <v>0</v>
      </c>
      <c r="AM14" s="44"/>
      <c r="AN14" s="44" t="n">
        <f aca="false">SUMIFS(cp_cmd!$G:$G,cp_cmd!$D:$D,"="&amp;$B14,cp_cmd!$I:$I,"="&amp;AN$1,cp_cmd!$J:$J,"=500g")</f>
        <v>0</v>
      </c>
      <c r="AO14" s="44"/>
      <c r="AP14" s="44"/>
      <c r="AQ14" s="44"/>
      <c r="AR14" s="44"/>
      <c r="AS14" s="44"/>
      <c r="AT14" s="44"/>
      <c r="AU14" s="44"/>
      <c r="AV14" s="44"/>
      <c r="AW14" s="43" t="n">
        <f aca="false">SUMIFS(cp_cmd!$G:$G,cp_cmd!$D:$D,"="&amp;$B14,cp_cmd!$I:$I,"="&amp;AW$1,cp_cmd!$J:$J,"=500g")</f>
        <v>0</v>
      </c>
      <c r="AX14" s="43" t="n">
        <f aca="false">SUMIFS(cp_cmd!$G:$G,cp_cmd!$D:$D,"="&amp;$B14,cp_cmd!$I:$I,"="&amp;AX$1,cp_cmd!$J:$J,"=500g")</f>
        <v>0</v>
      </c>
      <c r="AY14" s="43" t="n">
        <f aca="false">SUMIFS(cp_cmd!$G:$G,cp_cmd!$D:$D,"="&amp;$B14,cp_cmd!$I:$I,"="&amp;AX$1,cp_cmd!$J:$J,"=1000g")</f>
        <v>0</v>
      </c>
      <c r="AZ14" s="46" t="n">
        <f aca="false">SUMIFS(cp_cmd!$G:$G,cp_cmd!$D:$D,"="&amp;$B14,cp_cmd!$I:$I,"="&amp;AZ$1,cp_cmd!$J:$J,"=2000g")</f>
        <v>0</v>
      </c>
      <c r="BA14" s="47" t="n">
        <f aca="false">SUMIFS(cp_cmd!$G:$G,cp_cmd!$D:$D,"="&amp;$B14,cp_cmd!$I:$I,"="&amp;BA$1,cp_cmd!$J:$J,"=500g")</f>
        <v>0</v>
      </c>
      <c r="BB14" s="42" t="n">
        <f aca="false">SUMIFS(cp_cmd!$G:$G,cp_cmd!$D:$D,"="&amp;$B14,cp_cmd!$I:$I,"="&amp;BB$1,cp_cmd!$J:$J,"=500g")</f>
        <v>0</v>
      </c>
      <c r="BC14" s="43" t="n">
        <f aca="false">SUMIFS(cp_cmd!$G:$G,cp_cmd!$D:$D,"="&amp;$B14,cp_cmd!$I:$I,"="&amp;BC$1,cp_cmd!$J:$J,"=350g")</f>
        <v>0</v>
      </c>
      <c r="BD14" s="43" t="n">
        <f aca="false">SUMIFS(cp_cmd!$G:$G,cp_cmd!$D:$D,"="&amp;$B14,cp_cmd!$I:$I,"="&amp;BD$1,cp_cmd!$J:$J,"=350g")</f>
        <v>0</v>
      </c>
      <c r="BE14" s="43" t="n">
        <f aca="false">SUMIFS(cp_cmd!$G:$G,cp_cmd!$D:$D,"="&amp;$B14,cp_cmd!$I:$I,"="&amp;BE$1,cp_cmd!$J:$J,"=350g")</f>
        <v>0</v>
      </c>
      <c r="BF14" s="42" t="n">
        <f aca="false">SUMIFS(cp_cmd!$G:$G,cp_cmd!$D:$D,"="&amp;$B14,cp_cmd!$I:$I,"="&amp;BF$1,cp_cmd!$J:$J,"=500g")</f>
        <v>0</v>
      </c>
      <c r="BG14" s="42" t="n">
        <f aca="false">SUMIFS(cp_cmd!$G:$G,cp_cmd!$D:$D,"="&amp;$B14,cp_cmd!$I:$I,"="&amp;BG$1,cp_cmd!$J:$J,"=500g")</f>
        <v>0</v>
      </c>
      <c r="BH14" s="43" t="n">
        <f aca="false">SUMIFS(cp_cmd!$G:$G,cp_cmd!$D:$D,"="&amp;$B14,cp_cmd!$I:$I,"="&amp;BH$1,cp_cmd!$J:$J,"=120g")</f>
        <v>0</v>
      </c>
      <c r="BI14" s="43" t="n">
        <f aca="false">SUMIFS(cp_cmd!$G:$G,cp_cmd!$D:$D,"="&amp;$B14,cp_cmd!$I:$I,"="&amp;BI$1,cp_cmd!$J:$J,"=120g")</f>
        <v>0</v>
      </c>
      <c r="BJ14" s="43" t="n">
        <f aca="false">SUMIFS(cp_cmd!$G:$G,cp_cmd!$D:$D,"="&amp;$B14,cp_cmd!$I:$I,"="&amp;BJ$1,cp_cmd!$J:$J,"=260g")</f>
        <v>0</v>
      </c>
      <c r="BK14" s="42" t="n">
        <f aca="false">SUMIFS(cp_cmd!$G:$G,cp_cmd!$D:$D,"="&amp;$B14,cp_cmd!$I:$I,"="&amp;BK$1,cp_cmd!$J:$J,"=500g")</f>
        <v>0</v>
      </c>
      <c r="BL14" s="43" t="n">
        <f aca="false">SUM(D14:BK14)</f>
        <v>0</v>
      </c>
      <c r="BM14" s="50"/>
      <c r="BN14" s="51"/>
      <c r="BP14" s="3" t="n">
        <f aca="false">SUMPRODUCT(D14:BI14,D$46:BI$46)*(1-BO14/100)</f>
        <v>0</v>
      </c>
      <c r="BV14" s="51"/>
    </row>
    <row r="15" s="3" customFormat="true" ht="38.25" hidden="false" customHeight="true" outlineLevel="0" collapsed="false">
      <c r="A15" s="55"/>
      <c r="B15" s="48" t="str">
        <f aca="false">cp_bl!L14</f>
        <v/>
      </c>
      <c r="C15" s="49"/>
      <c r="D15" s="42" t="n">
        <f aca="false">SUMIFS(cp_cmd!$G:$G,cp_cmd!$D:$D,"="&amp;$B15,cp_cmd!$I:$I,"="&amp;D$1,cp_cmd!$J:$J,"=500g")</f>
        <v>0</v>
      </c>
      <c r="E15" s="42" t="n">
        <f aca="false">SUMIFS(cp_cmd!$G:$G,cp_cmd!$D:$D,"="&amp;$B15,cp_cmd!$I:$I,"="&amp;D$1,cp_cmd!$J:$J,"=1000g")</f>
        <v>0</v>
      </c>
      <c r="F15" s="42" t="n">
        <f aca="false">SUMIFS(cp_cmd!$G:$G,cp_cmd!$D:$D,"="&amp;$B15,cp_cmd!$I:$I,"="&amp;D$1,cp_cmd!$J:$J,"=3000g")</f>
        <v>0</v>
      </c>
      <c r="G15" s="43" t="n">
        <f aca="false">SUMIFS(cp_cmd!$G:$G,cp_cmd!$D:$D,"="&amp;$B15,cp_cmd!$I:$I,"="&amp;G$1,cp_cmd!$J:$J,"=500g")</f>
        <v>0</v>
      </c>
      <c r="H15" s="42" t="n">
        <f aca="false">SUMIFS(cp_cmd!$G:$G,cp_cmd!$D:$D,"="&amp;$B15,cp_cmd!$I:$I,"="&amp;H$1,cp_cmd!$J:$J,"=1000g")</f>
        <v>0</v>
      </c>
      <c r="I15" s="43" t="n">
        <f aca="false">SUMIFS(cp_cmd!$G:$G,cp_cmd!$D:$D,"="&amp;$B15,cp_cmd!$I:$I,"="&amp;I$1,cp_cmd!$J:$J,"=500g")</f>
        <v>0</v>
      </c>
      <c r="J15" s="44"/>
      <c r="K15" s="43" t="n">
        <f aca="false">SUMIFS(cp_cmd!$G:$G,cp_cmd!$D:$D,"="&amp;$B15,cp_cmd!$I:$I,"="&amp;K$1,cp_cmd!$J:$J,"=500g")</f>
        <v>0</v>
      </c>
      <c r="L15" s="43" t="n">
        <f aca="false">SUMIFS(cp_cmd!$G:$G,cp_cmd!$D:$D,"="&amp;$B15,cp_cmd!$I:$I,"="&amp;K$1,cp_cmd!$J:$J,"=1000g")</f>
        <v>0</v>
      </c>
      <c r="M15" s="43" t="n">
        <f aca="false">SUMIFS(cp_cmd!$G:$G,cp_cmd!$D:$D,"="&amp;$B15,cp_cmd!$I:$I,"="&amp;K$1,cp_cmd!$J:$J,"=3000g")</f>
        <v>0</v>
      </c>
      <c r="N15" s="43" t="n">
        <f aca="false">SUMIFS(cp_cmd!$G:$G,cp_cmd!$D:$D,"="&amp;$B15,cp_cmd!$I:$I,"="&amp;N$1,cp_cmd!$J:$J,"=500g")</f>
        <v>0</v>
      </c>
      <c r="O15" s="43"/>
      <c r="P15" s="44"/>
      <c r="Q15" s="43" t="n">
        <f aca="false">SUMIFS(cp_cmd!$G:$G,cp_cmd!$D:$D,"="&amp;$B15,cp_cmd!$I:$I,"="&amp;Q$1,cp_cmd!$J:$J,"=500g")</f>
        <v>0</v>
      </c>
      <c r="R15" s="43" t="n">
        <f aca="false">SUMIFS(cp_cmd!$G:$G,cp_cmd!$D:$D,"="&amp;$B15,cp_cmd!$I:$I,"="&amp;Q$1,cp_cmd!$J:$J,"=1000g")</f>
        <v>0</v>
      </c>
      <c r="S15" s="42" t="n">
        <f aca="false">SUMIFS(cp_cmd!$G:$G,cp_cmd!$D:$D,"="&amp;$B15,cp_cmd!$I:$I,"="&amp;S$1,cp_cmd!$J:$J,"=500g")</f>
        <v>0</v>
      </c>
      <c r="T15" s="44"/>
      <c r="U15" s="43" t="n">
        <f aca="false">SUMIFS(cp_cmd!$G:$G,cp_cmd!$D:$D,"="&amp;$B15,cp_cmd!$I:$I,"="&amp;U$1,cp_cmd!$J:$J,"=500g")</f>
        <v>0</v>
      </c>
      <c r="V15" s="43" t="n">
        <f aca="false">SUMIFS(cp_cmd!$G:$G,cp_cmd!$D:$D,"="&amp;$B15,cp_cmd!$I:$I,"="&amp;U$1,cp_cmd!$J:$J,"=1000g")</f>
        <v>0</v>
      </c>
      <c r="W15" s="43" t="n">
        <f aca="false">SUMIFS(cp_cmd!$G:$G,cp_cmd!$D:$D,"="&amp;$B15,cp_cmd!$I:$I,"="&amp;U$1,cp_cmd!$J:$J,"=2000g")</f>
        <v>0</v>
      </c>
      <c r="X15" s="44"/>
      <c r="Y15" s="45" t="n">
        <f aca="false">SUMIFS(cp_cmd!$G:$G,cp_cmd!$D:$D,"="&amp;$B15,cp_cmd!$I:$I,"="&amp;Y$1,cp_cmd!$J:$J,"=500g")</f>
        <v>0</v>
      </c>
      <c r="Z15" s="45" t="n">
        <f aca="false">SUMIFS(cp_cmd!$G:$G,cp_cmd!$D:$D,"="&amp;$B15,cp_cmd!$I:$I,"="&amp;Y$1,cp_cmd!$J:$J,"=1000g")</f>
        <v>0</v>
      </c>
      <c r="AA15" s="45" t="n">
        <f aca="false">SUMIFS(cp_cmd!$G:$G,cp_cmd!$D:$D,"="&amp;$B15,cp_cmd!$I:$I,"="&amp;Y$1,cp_cmd!$J:$J,"=3000g")</f>
        <v>0</v>
      </c>
      <c r="AB15" s="44"/>
      <c r="AC15" s="43" t="n">
        <f aca="false">SUMIFS(cp_cmd!$G:$G,cp_cmd!$D:$D,"="&amp;$B15,cp_cmd!$I:$I,"="&amp;AC$1,cp_cmd!$J:$J,"=500g")</f>
        <v>0</v>
      </c>
      <c r="AD15" s="43" t="n">
        <f aca="false">SUMIFS(cp_cmd!$G:$G,cp_cmd!$D:$D,"="&amp;$B15,cp_cmd!$I:$I,"="&amp;AC$1,cp_cmd!$J:$J,"=1000g")</f>
        <v>0</v>
      </c>
      <c r="AE15" s="44"/>
      <c r="AF15" s="44"/>
      <c r="AG15" s="44"/>
      <c r="AH15" s="44"/>
      <c r="AI15" s="43" t="n">
        <f aca="false">SUMIFS(cp_cmd!$G:$G,cp_cmd!$D:$D,"="&amp;$B15,cp_cmd!$I:$I,"="&amp;AI$1,cp_cmd!$J:$J,"=500g")</f>
        <v>0</v>
      </c>
      <c r="AJ15" s="43" t="n">
        <f aca="false">SUMIFS(cp_cmd!$G:$G,cp_cmd!$D:$D,"="&amp;$B15,cp_cmd!$I:$I,"="&amp;AI$1,cp_cmd!$J:$J,"=1000g")</f>
        <v>0</v>
      </c>
      <c r="AK15" s="46"/>
      <c r="AL15" s="47" t="n">
        <f aca="false">SUMIFS(cp_cmd!$G:$G,cp_cmd!$D:$D,"="&amp;$B15,cp_cmd!$I:$I,"="&amp;AL$1,cp_cmd!$J:$J,"=500g")</f>
        <v>0</v>
      </c>
      <c r="AM15" s="44"/>
      <c r="AN15" s="44" t="n">
        <f aca="false">SUMIFS(cp_cmd!$G:$G,cp_cmd!$D:$D,"="&amp;$B15,cp_cmd!$I:$I,"="&amp;AN$1,cp_cmd!$J:$J,"=500g")</f>
        <v>0</v>
      </c>
      <c r="AO15" s="44"/>
      <c r="AP15" s="44"/>
      <c r="AQ15" s="44"/>
      <c r="AR15" s="44"/>
      <c r="AS15" s="44"/>
      <c r="AT15" s="44"/>
      <c r="AU15" s="44"/>
      <c r="AV15" s="44"/>
      <c r="AW15" s="43" t="n">
        <f aca="false">SUMIFS(cp_cmd!$G:$G,cp_cmd!$D:$D,"="&amp;$B15,cp_cmd!$I:$I,"="&amp;AW$1,cp_cmd!$J:$J,"=500g")</f>
        <v>0</v>
      </c>
      <c r="AX15" s="43" t="n">
        <f aca="false">SUMIFS(cp_cmd!$G:$G,cp_cmd!$D:$D,"="&amp;$B15,cp_cmd!$I:$I,"="&amp;AX$1,cp_cmd!$J:$J,"=500g")</f>
        <v>0</v>
      </c>
      <c r="AY15" s="43" t="n">
        <f aca="false">SUMIFS(cp_cmd!$G:$G,cp_cmd!$D:$D,"="&amp;$B15,cp_cmd!$I:$I,"="&amp;AX$1,cp_cmd!$J:$J,"=1000g")</f>
        <v>0</v>
      </c>
      <c r="AZ15" s="46" t="n">
        <f aca="false">SUMIFS(cp_cmd!$G:$G,cp_cmd!$D:$D,"="&amp;$B15,cp_cmd!$I:$I,"="&amp;AZ$1,cp_cmd!$J:$J,"=2000g")</f>
        <v>0</v>
      </c>
      <c r="BA15" s="47" t="n">
        <f aca="false">SUMIFS(cp_cmd!$G:$G,cp_cmd!$D:$D,"="&amp;$B15,cp_cmd!$I:$I,"="&amp;BA$1,cp_cmd!$J:$J,"=500g")</f>
        <v>0</v>
      </c>
      <c r="BB15" s="42" t="n">
        <f aca="false">SUMIFS(cp_cmd!$G:$G,cp_cmd!$D:$D,"="&amp;$B15,cp_cmd!$I:$I,"="&amp;BB$1,cp_cmd!$J:$J,"=500g")</f>
        <v>0</v>
      </c>
      <c r="BC15" s="43" t="n">
        <f aca="false">SUMIFS(cp_cmd!$G:$G,cp_cmd!$D:$D,"="&amp;$B15,cp_cmd!$I:$I,"="&amp;BC$1,cp_cmd!$J:$J,"=350g")</f>
        <v>0</v>
      </c>
      <c r="BD15" s="43" t="n">
        <f aca="false">SUMIFS(cp_cmd!$G:$G,cp_cmd!$D:$D,"="&amp;$B15,cp_cmd!$I:$I,"="&amp;BD$1,cp_cmd!$J:$J,"=350g")</f>
        <v>0</v>
      </c>
      <c r="BE15" s="43" t="n">
        <f aca="false">SUMIFS(cp_cmd!$G:$G,cp_cmd!$D:$D,"="&amp;$B15,cp_cmd!$I:$I,"="&amp;BE$1,cp_cmd!$J:$J,"=350g")</f>
        <v>0</v>
      </c>
      <c r="BF15" s="42" t="n">
        <f aca="false">SUMIFS(cp_cmd!$G:$G,cp_cmd!$D:$D,"="&amp;$B15,cp_cmd!$I:$I,"="&amp;BF$1,cp_cmd!$J:$J,"=500g")</f>
        <v>0</v>
      </c>
      <c r="BG15" s="42" t="n">
        <f aca="false">SUMIFS(cp_cmd!$G:$G,cp_cmd!$D:$D,"="&amp;$B15,cp_cmd!$I:$I,"="&amp;BG$1,cp_cmd!$J:$J,"=500g")</f>
        <v>0</v>
      </c>
      <c r="BH15" s="43" t="n">
        <f aca="false">SUMIFS(cp_cmd!$G:$G,cp_cmd!$D:$D,"="&amp;$B15,cp_cmd!$I:$I,"="&amp;BH$1,cp_cmd!$J:$J,"=120g")</f>
        <v>0</v>
      </c>
      <c r="BI15" s="43" t="n">
        <f aca="false">SUMIFS(cp_cmd!$G:$G,cp_cmd!$D:$D,"="&amp;$B15,cp_cmd!$I:$I,"="&amp;BI$1,cp_cmd!$J:$J,"=120g")</f>
        <v>0</v>
      </c>
      <c r="BJ15" s="43" t="n">
        <f aca="false">SUMIFS(cp_cmd!$G:$G,cp_cmd!$D:$D,"="&amp;$B15,cp_cmd!$I:$I,"="&amp;BJ$1,cp_cmd!$J:$J,"=260g")</f>
        <v>0</v>
      </c>
      <c r="BK15" s="42" t="n">
        <f aca="false">SUMIFS(cp_cmd!$G:$G,cp_cmd!$D:$D,"="&amp;$B15,cp_cmd!$I:$I,"="&amp;BK$1,cp_cmd!$J:$J,"=500g")</f>
        <v>0</v>
      </c>
      <c r="BL15" s="43" t="n">
        <f aca="false">SUM(D15:BK15)</f>
        <v>0</v>
      </c>
      <c r="BM15" s="52"/>
      <c r="BN15" s="51"/>
      <c r="BP15" s="3" t="n">
        <f aca="false">SUMPRODUCT(D15:BI15,D$46:BI$46)*(1-BO15/100)</f>
        <v>0</v>
      </c>
    </row>
    <row r="16" s="3" customFormat="true" ht="38.25" hidden="false" customHeight="true" outlineLevel="0" collapsed="false">
      <c r="A16" s="55"/>
      <c r="B16" s="48" t="str">
        <f aca="false">cp_bl!L15</f>
        <v/>
      </c>
      <c r="C16" s="49"/>
      <c r="D16" s="42" t="n">
        <f aca="false">SUMIFS(cp_cmd!$G:$G,cp_cmd!$D:$D,"="&amp;$B16,cp_cmd!$I:$I,"="&amp;D$1,cp_cmd!$J:$J,"=500g")</f>
        <v>0</v>
      </c>
      <c r="E16" s="42" t="n">
        <f aca="false">SUMIFS(cp_cmd!$G:$G,cp_cmd!$D:$D,"="&amp;$B16,cp_cmd!$I:$I,"="&amp;D$1,cp_cmd!$J:$J,"=1000g")</f>
        <v>0</v>
      </c>
      <c r="F16" s="42" t="n">
        <f aca="false">SUMIFS(cp_cmd!$G:$G,cp_cmd!$D:$D,"="&amp;$B16,cp_cmd!$I:$I,"="&amp;D$1,cp_cmd!$J:$J,"=3000g")</f>
        <v>0</v>
      </c>
      <c r="G16" s="43" t="n">
        <f aca="false">SUMIFS(cp_cmd!$G:$G,cp_cmd!$D:$D,"="&amp;$B16,cp_cmd!$I:$I,"="&amp;G$1,cp_cmd!$J:$J,"=500g")</f>
        <v>0</v>
      </c>
      <c r="H16" s="42" t="n">
        <f aca="false">SUMIFS(cp_cmd!$G:$G,cp_cmd!$D:$D,"="&amp;$B16,cp_cmd!$I:$I,"="&amp;H$1,cp_cmd!$J:$J,"=1000g")</f>
        <v>0</v>
      </c>
      <c r="I16" s="43" t="n">
        <f aca="false">SUMIFS(cp_cmd!$G:$G,cp_cmd!$D:$D,"="&amp;$B16,cp_cmd!$I:$I,"="&amp;I$1,cp_cmd!$J:$J,"=500g")</f>
        <v>0</v>
      </c>
      <c r="J16" s="44"/>
      <c r="K16" s="43" t="n">
        <f aca="false">SUMIFS(cp_cmd!$G:$G,cp_cmd!$D:$D,"="&amp;$B16,cp_cmd!$I:$I,"="&amp;K$1,cp_cmd!$J:$J,"=500g")</f>
        <v>0</v>
      </c>
      <c r="L16" s="43" t="n">
        <f aca="false">SUMIFS(cp_cmd!$G:$G,cp_cmd!$D:$D,"="&amp;$B16,cp_cmd!$I:$I,"="&amp;K$1,cp_cmd!$J:$J,"=1000g")</f>
        <v>0</v>
      </c>
      <c r="M16" s="43" t="n">
        <f aca="false">SUMIFS(cp_cmd!$G:$G,cp_cmd!$D:$D,"="&amp;$B16,cp_cmd!$I:$I,"="&amp;K$1,cp_cmd!$J:$J,"=3000g")</f>
        <v>0</v>
      </c>
      <c r="N16" s="43" t="n">
        <f aca="false">SUMIFS(cp_cmd!$G:$G,cp_cmd!$D:$D,"="&amp;$B16,cp_cmd!$I:$I,"="&amp;N$1,cp_cmd!$J:$J,"=500g")</f>
        <v>0</v>
      </c>
      <c r="O16" s="43"/>
      <c r="P16" s="44"/>
      <c r="Q16" s="43" t="n">
        <f aca="false">SUMIFS(cp_cmd!$G:$G,cp_cmd!$D:$D,"="&amp;$B16,cp_cmd!$I:$I,"="&amp;Q$1,cp_cmd!$J:$J,"=500g")</f>
        <v>0</v>
      </c>
      <c r="R16" s="43" t="n">
        <f aca="false">SUMIFS(cp_cmd!$G:$G,cp_cmd!$D:$D,"="&amp;$B16,cp_cmd!$I:$I,"="&amp;Q$1,cp_cmd!$J:$J,"=1000g")</f>
        <v>0</v>
      </c>
      <c r="S16" s="42" t="n">
        <f aca="false">SUMIFS(cp_cmd!$G:$G,cp_cmd!$D:$D,"="&amp;$B16,cp_cmd!$I:$I,"="&amp;S$1,cp_cmd!$J:$J,"=500g")</f>
        <v>0</v>
      </c>
      <c r="T16" s="44"/>
      <c r="U16" s="43" t="n">
        <f aca="false">SUMIFS(cp_cmd!$G:$G,cp_cmd!$D:$D,"="&amp;$B16,cp_cmd!$I:$I,"="&amp;U$1,cp_cmd!$J:$J,"=500g")</f>
        <v>0</v>
      </c>
      <c r="V16" s="43" t="n">
        <f aca="false">SUMIFS(cp_cmd!$G:$G,cp_cmd!$D:$D,"="&amp;$B16,cp_cmd!$I:$I,"="&amp;U$1,cp_cmd!$J:$J,"=1000g")</f>
        <v>0</v>
      </c>
      <c r="W16" s="43" t="n">
        <f aca="false">SUMIFS(cp_cmd!$G:$G,cp_cmd!$D:$D,"="&amp;$B16,cp_cmd!$I:$I,"="&amp;U$1,cp_cmd!$J:$J,"=2000g")</f>
        <v>0</v>
      </c>
      <c r="X16" s="44"/>
      <c r="Y16" s="45" t="n">
        <f aca="false">SUMIFS(cp_cmd!$G:$G,cp_cmd!$D:$D,"="&amp;$B16,cp_cmd!$I:$I,"="&amp;Y$1,cp_cmd!$J:$J,"=500g")</f>
        <v>0</v>
      </c>
      <c r="Z16" s="45" t="n">
        <f aca="false">SUMIFS(cp_cmd!$G:$G,cp_cmd!$D:$D,"="&amp;$B16,cp_cmd!$I:$I,"="&amp;Y$1,cp_cmd!$J:$J,"=1000g")</f>
        <v>0</v>
      </c>
      <c r="AA16" s="45" t="n">
        <f aca="false">SUMIFS(cp_cmd!$G:$G,cp_cmd!$D:$D,"="&amp;$B16,cp_cmd!$I:$I,"="&amp;Y$1,cp_cmd!$J:$J,"=3000g")</f>
        <v>0</v>
      </c>
      <c r="AB16" s="44"/>
      <c r="AC16" s="43" t="n">
        <f aca="false">SUMIFS(cp_cmd!$G:$G,cp_cmd!$D:$D,"="&amp;$B16,cp_cmd!$I:$I,"="&amp;AC$1,cp_cmd!$J:$J,"=500g")</f>
        <v>0</v>
      </c>
      <c r="AD16" s="43" t="n">
        <f aca="false">SUMIFS(cp_cmd!$G:$G,cp_cmd!$D:$D,"="&amp;$B16,cp_cmd!$I:$I,"="&amp;AC$1,cp_cmd!$J:$J,"=1000g")</f>
        <v>0</v>
      </c>
      <c r="AE16" s="44"/>
      <c r="AF16" s="44"/>
      <c r="AG16" s="44"/>
      <c r="AH16" s="44"/>
      <c r="AI16" s="43" t="n">
        <f aca="false">SUMIFS(cp_cmd!$G:$G,cp_cmd!$D:$D,"="&amp;$B16,cp_cmd!$I:$I,"="&amp;AI$1,cp_cmd!$J:$J,"=500g")</f>
        <v>0</v>
      </c>
      <c r="AJ16" s="43" t="n">
        <f aca="false">SUMIFS(cp_cmd!$G:$G,cp_cmd!$D:$D,"="&amp;$B16,cp_cmd!$I:$I,"="&amp;AI$1,cp_cmd!$J:$J,"=1000g")</f>
        <v>0</v>
      </c>
      <c r="AK16" s="46"/>
      <c r="AL16" s="47" t="n">
        <f aca="false">SUMIFS(cp_cmd!$G:$G,cp_cmd!$D:$D,"="&amp;$B16,cp_cmd!$I:$I,"="&amp;AL$1,cp_cmd!$J:$J,"=500g")</f>
        <v>0</v>
      </c>
      <c r="AM16" s="44"/>
      <c r="AN16" s="44" t="n">
        <f aca="false">SUMIFS(cp_cmd!$G:$G,cp_cmd!$D:$D,"="&amp;$B16,cp_cmd!$I:$I,"="&amp;AN$1,cp_cmd!$J:$J,"=500g")</f>
        <v>0</v>
      </c>
      <c r="AO16" s="44"/>
      <c r="AP16" s="44"/>
      <c r="AQ16" s="44"/>
      <c r="AR16" s="44"/>
      <c r="AS16" s="44"/>
      <c r="AT16" s="44"/>
      <c r="AU16" s="44"/>
      <c r="AV16" s="44"/>
      <c r="AW16" s="43" t="n">
        <f aca="false">SUMIFS(cp_cmd!$G:$G,cp_cmd!$D:$D,"="&amp;$B16,cp_cmd!$I:$I,"="&amp;AW$1,cp_cmd!$J:$J,"=500g")</f>
        <v>0</v>
      </c>
      <c r="AX16" s="43" t="n">
        <f aca="false">SUMIFS(cp_cmd!$G:$G,cp_cmd!$D:$D,"="&amp;$B16,cp_cmd!$I:$I,"="&amp;AX$1,cp_cmd!$J:$J,"=500g")</f>
        <v>0</v>
      </c>
      <c r="AY16" s="43" t="n">
        <f aca="false">SUMIFS(cp_cmd!$G:$G,cp_cmd!$D:$D,"="&amp;$B16,cp_cmd!$I:$I,"="&amp;AX$1,cp_cmd!$J:$J,"=1000g")</f>
        <v>0</v>
      </c>
      <c r="AZ16" s="46" t="n">
        <f aca="false">SUMIFS(cp_cmd!$G:$G,cp_cmd!$D:$D,"="&amp;$B16,cp_cmd!$I:$I,"="&amp;AZ$1,cp_cmd!$J:$J,"=2000g")</f>
        <v>0</v>
      </c>
      <c r="BA16" s="47" t="n">
        <f aca="false">SUMIFS(cp_cmd!$G:$G,cp_cmd!$D:$D,"="&amp;$B16,cp_cmd!$I:$I,"="&amp;BA$1,cp_cmd!$J:$J,"=500g")</f>
        <v>0</v>
      </c>
      <c r="BB16" s="42" t="n">
        <f aca="false">SUMIFS(cp_cmd!$G:$G,cp_cmd!$D:$D,"="&amp;$B16,cp_cmd!$I:$I,"="&amp;BB$1,cp_cmd!$J:$J,"=500g")</f>
        <v>0</v>
      </c>
      <c r="BC16" s="43" t="n">
        <f aca="false">SUMIFS(cp_cmd!$G:$G,cp_cmd!$D:$D,"="&amp;$B16,cp_cmd!$I:$I,"="&amp;BC$1,cp_cmd!$J:$J,"=350g")</f>
        <v>0</v>
      </c>
      <c r="BD16" s="43" t="n">
        <f aca="false">SUMIFS(cp_cmd!$G:$G,cp_cmd!$D:$D,"="&amp;$B16,cp_cmd!$I:$I,"="&amp;BD$1,cp_cmd!$J:$J,"=350g")</f>
        <v>0</v>
      </c>
      <c r="BE16" s="43" t="n">
        <f aca="false">SUMIFS(cp_cmd!$G:$G,cp_cmd!$D:$D,"="&amp;$B16,cp_cmd!$I:$I,"="&amp;BE$1,cp_cmd!$J:$J,"=350g")</f>
        <v>0</v>
      </c>
      <c r="BF16" s="42" t="n">
        <f aca="false">SUMIFS(cp_cmd!$G:$G,cp_cmd!$D:$D,"="&amp;$B16,cp_cmd!$I:$I,"="&amp;BF$1,cp_cmd!$J:$J,"=500g")</f>
        <v>0</v>
      </c>
      <c r="BG16" s="42" t="n">
        <f aca="false">SUMIFS(cp_cmd!$G:$G,cp_cmd!$D:$D,"="&amp;$B16,cp_cmd!$I:$I,"="&amp;BG$1,cp_cmd!$J:$J,"=500g")</f>
        <v>0</v>
      </c>
      <c r="BH16" s="43" t="n">
        <f aca="false">SUMIFS(cp_cmd!$G:$G,cp_cmd!$D:$D,"="&amp;$B16,cp_cmd!$I:$I,"="&amp;BH$1,cp_cmd!$J:$J,"=120g")</f>
        <v>0</v>
      </c>
      <c r="BI16" s="43" t="n">
        <f aca="false">SUMIFS(cp_cmd!$G:$G,cp_cmd!$D:$D,"="&amp;$B16,cp_cmd!$I:$I,"="&amp;BI$1,cp_cmd!$J:$J,"=120g")</f>
        <v>0</v>
      </c>
      <c r="BJ16" s="43" t="n">
        <f aca="false">SUMIFS(cp_cmd!$G:$G,cp_cmd!$D:$D,"="&amp;$B16,cp_cmd!$I:$I,"="&amp;BJ$1,cp_cmd!$J:$J,"=260g")</f>
        <v>0</v>
      </c>
      <c r="BK16" s="42" t="n">
        <f aca="false">SUMIFS(cp_cmd!$G:$G,cp_cmd!$D:$D,"="&amp;$B16,cp_cmd!$I:$I,"="&amp;BK$1,cp_cmd!$J:$J,"=500g")</f>
        <v>0</v>
      </c>
      <c r="BL16" s="43" t="n">
        <f aca="false">SUM(D16:BK16)</f>
        <v>0</v>
      </c>
      <c r="BM16" s="50"/>
      <c r="BN16" s="51"/>
      <c r="BP16" s="3" t="n">
        <f aca="false">SUMPRODUCT(D16:BI16,D$46:BI$46)*(1-BO16/100)</f>
        <v>0</v>
      </c>
    </row>
    <row r="17" s="3" customFormat="true" ht="38.25" hidden="false" customHeight="true" outlineLevel="0" collapsed="false">
      <c r="A17" s="55"/>
      <c r="B17" s="48" t="str">
        <f aca="false">cp_bl!L16</f>
        <v/>
      </c>
      <c r="C17" s="49"/>
      <c r="D17" s="42" t="n">
        <f aca="false">SUMIFS(cp_cmd!$G:$G,cp_cmd!$D:$D,"="&amp;$B17,cp_cmd!$I:$I,"="&amp;D$1,cp_cmd!$J:$J,"=500g")</f>
        <v>0</v>
      </c>
      <c r="E17" s="42" t="n">
        <f aca="false">SUMIFS(cp_cmd!$G:$G,cp_cmd!$D:$D,"="&amp;$B17,cp_cmd!$I:$I,"="&amp;D$1,cp_cmd!$J:$J,"=1000g")</f>
        <v>0</v>
      </c>
      <c r="F17" s="42" t="n">
        <f aca="false">SUMIFS(cp_cmd!$G:$G,cp_cmd!$D:$D,"="&amp;$B17,cp_cmd!$I:$I,"="&amp;D$1,cp_cmd!$J:$J,"=3000g")</f>
        <v>0</v>
      </c>
      <c r="G17" s="43" t="n">
        <f aca="false">SUMIFS(cp_cmd!$G:$G,cp_cmd!$D:$D,"="&amp;$B17,cp_cmd!$I:$I,"="&amp;G$1,cp_cmd!$J:$J,"=500g")</f>
        <v>0</v>
      </c>
      <c r="H17" s="42" t="n">
        <f aca="false">SUMIFS(cp_cmd!$G:$G,cp_cmd!$D:$D,"="&amp;$B17,cp_cmd!$I:$I,"="&amp;H$1,cp_cmd!$J:$J,"=1000g")</f>
        <v>0</v>
      </c>
      <c r="I17" s="43" t="n">
        <f aca="false">SUMIFS(cp_cmd!$G:$G,cp_cmd!$D:$D,"="&amp;$B17,cp_cmd!$I:$I,"="&amp;I$1,cp_cmd!$J:$J,"=500g")</f>
        <v>0</v>
      </c>
      <c r="J17" s="44"/>
      <c r="K17" s="43" t="n">
        <f aca="false">SUMIFS(cp_cmd!$G:$G,cp_cmd!$D:$D,"="&amp;$B17,cp_cmd!$I:$I,"="&amp;K$1,cp_cmd!$J:$J,"=500g")</f>
        <v>0</v>
      </c>
      <c r="L17" s="43" t="n">
        <f aca="false">SUMIFS(cp_cmd!$G:$G,cp_cmd!$D:$D,"="&amp;$B17,cp_cmd!$I:$I,"="&amp;K$1,cp_cmd!$J:$J,"=1000g")</f>
        <v>0</v>
      </c>
      <c r="M17" s="43" t="n">
        <f aca="false">SUMIFS(cp_cmd!$G:$G,cp_cmd!$D:$D,"="&amp;$B17,cp_cmd!$I:$I,"="&amp;K$1,cp_cmd!$J:$J,"=3000g")</f>
        <v>0</v>
      </c>
      <c r="N17" s="43" t="n">
        <f aca="false">SUMIFS(cp_cmd!$G:$G,cp_cmd!$D:$D,"="&amp;$B17,cp_cmd!$I:$I,"="&amp;N$1,cp_cmd!$J:$J,"=500g")</f>
        <v>0</v>
      </c>
      <c r="O17" s="43"/>
      <c r="P17" s="44"/>
      <c r="Q17" s="43" t="n">
        <f aca="false">SUMIFS(cp_cmd!$G:$G,cp_cmd!$D:$D,"="&amp;$B17,cp_cmd!$I:$I,"="&amp;Q$1,cp_cmd!$J:$J,"=500g")</f>
        <v>0</v>
      </c>
      <c r="R17" s="43" t="n">
        <f aca="false">SUMIFS(cp_cmd!$G:$G,cp_cmd!$D:$D,"="&amp;$B17,cp_cmd!$I:$I,"="&amp;Q$1,cp_cmd!$J:$J,"=1000g")</f>
        <v>0</v>
      </c>
      <c r="S17" s="42" t="n">
        <f aca="false">SUMIFS(cp_cmd!$G:$G,cp_cmd!$D:$D,"="&amp;$B17,cp_cmd!$I:$I,"="&amp;S$1,cp_cmd!$J:$J,"=500g")</f>
        <v>0</v>
      </c>
      <c r="T17" s="44"/>
      <c r="U17" s="43" t="n">
        <f aca="false">SUMIFS(cp_cmd!$G:$G,cp_cmd!$D:$D,"="&amp;$B17,cp_cmd!$I:$I,"="&amp;U$1,cp_cmd!$J:$J,"=500g")</f>
        <v>0</v>
      </c>
      <c r="V17" s="43" t="n">
        <f aca="false">SUMIFS(cp_cmd!$G:$G,cp_cmd!$D:$D,"="&amp;$B17,cp_cmd!$I:$I,"="&amp;U$1,cp_cmd!$J:$J,"=1000g")</f>
        <v>0</v>
      </c>
      <c r="W17" s="43" t="n">
        <f aca="false">SUMIFS(cp_cmd!$G:$G,cp_cmd!$D:$D,"="&amp;$B17,cp_cmd!$I:$I,"="&amp;U$1,cp_cmd!$J:$J,"=2000g")</f>
        <v>0</v>
      </c>
      <c r="X17" s="44"/>
      <c r="Y17" s="45" t="n">
        <f aca="false">SUMIFS(cp_cmd!$G:$G,cp_cmd!$D:$D,"="&amp;$B17,cp_cmd!$I:$I,"="&amp;Y$1,cp_cmd!$J:$J,"=500g")</f>
        <v>0</v>
      </c>
      <c r="Z17" s="45" t="n">
        <f aca="false">SUMIFS(cp_cmd!$G:$G,cp_cmd!$D:$D,"="&amp;$B17,cp_cmd!$I:$I,"="&amp;Y$1,cp_cmd!$J:$J,"=1000g")</f>
        <v>0</v>
      </c>
      <c r="AA17" s="45" t="n">
        <f aca="false">SUMIFS(cp_cmd!$G:$G,cp_cmd!$D:$D,"="&amp;$B17,cp_cmd!$I:$I,"="&amp;Y$1,cp_cmd!$J:$J,"=3000g")</f>
        <v>0</v>
      </c>
      <c r="AB17" s="44"/>
      <c r="AC17" s="43" t="n">
        <f aca="false">SUMIFS(cp_cmd!$G:$G,cp_cmd!$D:$D,"="&amp;$B17,cp_cmd!$I:$I,"="&amp;AC$1,cp_cmd!$J:$J,"=500g")</f>
        <v>0</v>
      </c>
      <c r="AD17" s="43" t="n">
        <f aca="false">SUMIFS(cp_cmd!$G:$G,cp_cmd!$D:$D,"="&amp;$B17,cp_cmd!$I:$I,"="&amp;AC$1,cp_cmd!$J:$J,"=1000g")</f>
        <v>0</v>
      </c>
      <c r="AE17" s="44"/>
      <c r="AF17" s="44"/>
      <c r="AG17" s="44"/>
      <c r="AH17" s="44"/>
      <c r="AI17" s="43" t="n">
        <f aca="false">SUMIFS(cp_cmd!$G:$G,cp_cmd!$D:$D,"="&amp;$B17,cp_cmd!$I:$I,"="&amp;AI$1,cp_cmd!$J:$J,"=500g")</f>
        <v>0</v>
      </c>
      <c r="AJ17" s="43" t="n">
        <f aca="false">SUMIFS(cp_cmd!$G:$G,cp_cmd!$D:$D,"="&amp;$B17,cp_cmd!$I:$I,"="&amp;AI$1,cp_cmd!$J:$J,"=1000g")</f>
        <v>0</v>
      </c>
      <c r="AK17" s="46"/>
      <c r="AL17" s="47" t="n">
        <f aca="false">SUMIFS(cp_cmd!$G:$G,cp_cmd!$D:$D,"="&amp;$B17,cp_cmd!$I:$I,"="&amp;AL$1,cp_cmd!$J:$J,"=500g")</f>
        <v>0</v>
      </c>
      <c r="AM17" s="44"/>
      <c r="AN17" s="44" t="n">
        <f aca="false">SUMIFS(cp_cmd!$G:$G,cp_cmd!$D:$D,"="&amp;$B17,cp_cmd!$I:$I,"="&amp;AN$1,cp_cmd!$J:$J,"=500g")</f>
        <v>0</v>
      </c>
      <c r="AO17" s="44"/>
      <c r="AP17" s="44"/>
      <c r="AQ17" s="44"/>
      <c r="AR17" s="44"/>
      <c r="AS17" s="44"/>
      <c r="AT17" s="44"/>
      <c r="AU17" s="44"/>
      <c r="AV17" s="44"/>
      <c r="AW17" s="43" t="n">
        <f aca="false">SUMIFS(cp_cmd!$G:$G,cp_cmd!$D:$D,"="&amp;$B17,cp_cmd!$I:$I,"="&amp;AW$1,cp_cmd!$J:$J,"=500g")</f>
        <v>0</v>
      </c>
      <c r="AX17" s="43" t="n">
        <f aca="false">SUMIFS(cp_cmd!$G:$G,cp_cmd!$D:$D,"="&amp;$B17,cp_cmd!$I:$I,"="&amp;AX$1,cp_cmd!$J:$J,"=500g")</f>
        <v>0</v>
      </c>
      <c r="AY17" s="43" t="n">
        <f aca="false">SUMIFS(cp_cmd!$G:$G,cp_cmd!$D:$D,"="&amp;$B17,cp_cmd!$I:$I,"="&amp;AX$1,cp_cmd!$J:$J,"=1000g")</f>
        <v>0</v>
      </c>
      <c r="AZ17" s="46" t="n">
        <f aca="false">SUMIFS(cp_cmd!$G:$G,cp_cmd!$D:$D,"="&amp;$B17,cp_cmd!$I:$I,"="&amp;AZ$1,cp_cmd!$J:$J,"=2000g")</f>
        <v>0</v>
      </c>
      <c r="BA17" s="47" t="n">
        <f aca="false">SUMIFS(cp_cmd!$G:$G,cp_cmd!$D:$D,"="&amp;$B17,cp_cmd!$I:$I,"="&amp;BA$1,cp_cmd!$J:$J,"=500g")</f>
        <v>0</v>
      </c>
      <c r="BB17" s="42" t="n">
        <f aca="false">SUMIFS(cp_cmd!$G:$G,cp_cmd!$D:$D,"="&amp;$B17,cp_cmd!$I:$I,"="&amp;BB$1,cp_cmd!$J:$J,"=500g")</f>
        <v>0</v>
      </c>
      <c r="BC17" s="43" t="n">
        <f aca="false">SUMIFS(cp_cmd!$G:$G,cp_cmd!$D:$D,"="&amp;$B17,cp_cmd!$I:$I,"="&amp;BC$1,cp_cmd!$J:$J,"=350g")</f>
        <v>0</v>
      </c>
      <c r="BD17" s="43" t="n">
        <f aca="false">SUMIFS(cp_cmd!$G:$G,cp_cmd!$D:$D,"="&amp;$B17,cp_cmd!$I:$I,"="&amp;BD$1,cp_cmd!$J:$J,"=350g")</f>
        <v>0</v>
      </c>
      <c r="BE17" s="43" t="n">
        <f aca="false">SUMIFS(cp_cmd!$G:$G,cp_cmd!$D:$D,"="&amp;$B17,cp_cmd!$I:$I,"="&amp;BE$1,cp_cmd!$J:$J,"=350g")</f>
        <v>0</v>
      </c>
      <c r="BF17" s="42" t="n">
        <f aca="false">SUMIFS(cp_cmd!$G:$G,cp_cmd!$D:$D,"="&amp;$B17,cp_cmd!$I:$I,"="&amp;BF$1,cp_cmd!$J:$J,"=500g")</f>
        <v>0</v>
      </c>
      <c r="BG17" s="42" t="n">
        <f aca="false">SUMIFS(cp_cmd!$G:$G,cp_cmd!$D:$D,"="&amp;$B17,cp_cmd!$I:$I,"="&amp;BG$1,cp_cmd!$J:$J,"=500g")</f>
        <v>0</v>
      </c>
      <c r="BH17" s="43" t="n">
        <f aca="false">SUMIFS(cp_cmd!$G:$G,cp_cmd!$D:$D,"="&amp;$B17,cp_cmd!$I:$I,"="&amp;BH$1,cp_cmd!$J:$J,"=120g")</f>
        <v>0</v>
      </c>
      <c r="BI17" s="43" t="n">
        <f aca="false">SUMIFS(cp_cmd!$G:$G,cp_cmd!$D:$D,"="&amp;$B17,cp_cmd!$I:$I,"="&amp;BI$1,cp_cmd!$J:$J,"=120g")</f>
        <v>0</v>
      </c>
      <c r="BJ17" s="43" t="n">
        <f aca="false">SUMIFS(cp_cmd!$G:$G,cp_cmd!$D:$D,"="&amp;$B17,cp_cmd!$I:$I,"="&amp;BJ$1,cp_cmd!$J:$J,"=260g")</f>
        <v>0</v>
      </c>
      <c r="BK17" s="42" t="n">
        <f aca="false">SUMIFS(cp_cmd!$G:$G,cp_cmd!$D:$D,"="&amp;$B17,cp_cmd!$I:$I,"="&amp;BK$1,cp_cmd!$J:$J,"=500g")</f>
        <v>0</v>
      </c>
      <c r="BL17" s="43" t="n">
        <f aca="false">SUM(D17:BK17)</f>
        <v>0</v>
      </c>
      <c r="BM17" s="52"/>
      <c r="BN17" s="51"/>
      <c r="BP17" s="3" t="n">
        <f aca="false">SUMPRODUCT(D17:BI17,D$46:BI$46)*(1-BO17/100)</f>
        <v>0</v>
      </c>
    </row>
    <row r="18" s="3" customFormat="true" ht="38.25" hidden="false" customHeight="true" outlineLevel="0" collapsed="false">
      <c r="A18" s="55"/>
      <c r="B18" s="48" t="str">
        <f aca="false">cp_bl!L17</f>
        <v/>
      </c>
      <c r="C18" s="49"/>
      <c r="D18" s="42" t="n">
        <f aca="false">SUMIFS(cp_cmd!$G:$G,cp_cmd!$D:$D,"="&amp;$B18,cp_cmd!$I:$I,"="&amp;D$1,cp_cmd!$J:$J,"=500g")</f>
        <v>0</v>
      </c>
      <c r="E18" s="42" t="n">
        <f aca="false">SUMIFS(cp_cmd!$G:$G,cp_cmd!$D:$D,"="&amp;$B18,cp_cmd!$I:$I,"="&amp;D$1,cp_cmd!$J:$J,"=1000g")</f>
        <v>0</v>
      </c>
      <c r="F18" s="42" t="n">
        <f aca="false">SUMIFS(cp_cmd!$G:$G,cp_cmd!$D:$D,"="&amp;$B18,cp_cmd!$I:$I,"="&amp;D$1,cp_cmd!$J:$J,"=3000g")</f>
        <v>0</v>
      </c>
      <c r="G18" s="43" t="n">
        <f aca="false">SUMIFS(cp_cmd!$G:$G,cp_cmd!$D:$D,"="&amp;$B18,cp_cmd!$I:$I,"="&amp;G$1,cp_cmd!$J:$J,"=500g")</f>
        <v>0</v>
      </c>
      <c r="H18" s="42" t="n">
        <f aca="false">SUMIFS(cp_cmd!$G:$G,cp_cmd!$D:$D,"="&amp;$B18,cp_cmd!$I:$I,"="&amp;H$1,cp_cmd!$J:$J,"=1000g")</f>
        <v>0</v>
      </c>
      <c r="I18" s="43" t="n">
        <f aca="false">SUMIFS(cp_cmd!$G:$G,cp_cmd!$D:$D,"="&amp;$B18,cp_cmd!$I:$I,"="&amp;I$1,cp_cmd!$J:$J,"=500g")</f>
        <v>0</v>
      </c>
      <c r="J18" s="44"/>
      <c r="K18" s="43" t="n">
        <f aca="false">SUMIFS(cp_cmd!$G:$G,cp_cmd!$D:$D,"="&amp;$B18,cp_cmd!$I:$I,"="&amp;K$1,cp_cmd!$J:$J,"=500g")</f>
        <v>0</v>
      </c>
      <c r="L18" s="43" t="n">
        <f aca="false">SUMIFS(cp_cmd!$G:$G,cp_cmd!$D:$D,"="&amp;$B18,cp_cmd!$I:$I,"="&amp;K$1,cp_cmd!$J:$J,"=1000g")</f>
        <v>0</v>
      </c>
      <c r="M18" s="43" t="n">
        <f aca="false">SUMIFS(cp_cmd!$G:$G,cp_cmd!$D:$D,"="&amp;$B18,cp_cmd!$I:$I,"="&amp;K$1,cp_cmd!$J:$J,"=3000g")</f>
        <v>0</v>
      </c>
      <c r="N18" s="43" t="n">
        <f aca="false">SUMIFS(cp_cmd!$G:$G,cp_cmd!$D:$D,"="&amp;$B18,cp_cmd!$I:$I,"="&amp;N$1,cp_cmd!$J:$J,"=500g")</f>
        <v>0</v>
      </c>
      <c r="O18" s="43"/>
      <c r="P18" s="44"/>
      <c r="Q18" s="43" t="n">
        <f aca="false">SUMIFS(cp_cmd!$G:$G,cp_cmd!$D:$D,"="&amp;$B18,cp_cmd!$I:$I,"="&amp;Q$1,cp_cmd!$J:$J,"=500g")</f>
        <v>0</v>
      </c>
      <c r="R18" s="43" t="n">
        <f aca="false">SUMIFS(cp_cmd!$G:$G,cp_cmd!$D:$D,"="&amp;$B18,cp_cmd!$I:$I,"="&amp;Q$1,cp_cmd!$J:$J,"=1000g")</f>
        <v>0</v>
      </c>
      <c r="S18" s="42" t="n">
        <f aca="false">SUMIFS(cp_cmd!$G:$G,cp_cmd!$D:$D,"="&amp;$B18,cp_cmd!$I:$I,"="&amp;S$1,cp_cmd!$J:$J,"=500g")</f>
        <v>0</v>
      </c>
      <c r="T18" s="44"/>
      <c r="U18" s="43" t="n">
        <f aca="false">SUMIFS(cp_cmd!$G:$G,cp_cmd!$D:$D,"="&amp;$B18,cp_cmd!$I:$I,"="&amp;U$1,cp_cmd!$J:$J,"=500g")</f>
        <v>0</v>
      </c>
      <c r="V18" s="43" t="n">
        <f aca="false">SUMIFS(cp_cmd!$G:$G,cp_cmd!$D:$D,"="&amp;$B18,cp_cmd!$I:$I,"="&amp;U$1,cp_cmd!$J:$J,"=1000g")</f>
        <v>0</v>
      </c>
      <c r="W18" s="43" t="n">
        <f aca="false">SUMIFS(cp_cmd!$G:$G,cp_cmd!$D:$D,"="&amp;$B18,cp_cmd!$I:$I,"="&amp;U$1,cp_cmd!$J:$J,"=2000g")</f>
        <v>0</v>
      </c>
      <c r="X18" s="44"/>
      <c r="Y18" s="45" t="n">
        <f aca="false">SUMIFS(cp_cmd!$G:$G,cp_cmd!$D:$D,"="&amp;$B18,cp_cmd!$I:$I,"="&amp;Y$1,cp_cmd!$J:$J,"=500g")</f>
        <v>0</v>
      </c>
      <c r="Z18" s="45" t="n">
        <f aca="false">SUMIFS(cp_cmd!$G:$G,cp_cmd!$D:$D,"="&amp;$B18,cp_cmd!$I:$I,"="&amp;Y$1,cp_cmd!$J:$J,"=1000g")</f>
        <v>0</v>
      </c>
      <c r="AA18" s="45" t="n">
        <f aca="false">SUMIFS(cp_cmd!$G:$G,cp_cmd!$D:$D,"="&amp;$B18,cp_cmd!$I:$I,"="&amp;Y$1,cp_cmd!$J:$J,"=3000g")</f>
        <v>0</v>
      </c>
      <c r="AB18" s="44"/>
      <c r="AC18" s="43" t="n">
        <f aca="false">SUMIFS(cp_cmd!$G:$G,cp_cmd!$D:$D,"="&amp;$B18,cp_cmd!$I:$I,"="&amp;AC$1,cp_cmd!$J:$J,"=500g")</f>
        <v>0</v>
      </c>
      <c r="AD18" s="43" t="n">
        <f aca="false">SUMIFS(cp_cmd!$G:$G,cp_cmd!$D:$D,"="&amp;$B18,cp_cmd!$I:$I,"="&amp;AC$1,cp_cmd!$J:$J,"=1000g")</f>
        <v>0</v>
      </c>
      <c r="AE18" s="44"/>
      <c r="AF18" s="44"/>
      <c r="AG18" s="44"/>
      <c r="AH18" s="44"/>
      <c r="AI18" s="43" t="n">
        <f aca="false">SUMIFS(cp_cmd!$G:$G,cp_cmd!$D:$D,"="&amp;$B18,cp_cmd!$I:$I,"="&amp;AI$1,cp_cmd!$J:$J,"=500g")</f>
        <v>0</v>
      </c>
      <c r="AJ18" s="43" t="n">
        <f aca="false">SUMIFS(cp_cmd!$G:$G,cp_cmd!$D:$D,"="&amp;$B18,cp_cmd!$I:$I,"="&amp;AI$1,cp_cmd!$J:$J,"=1000g")</f>
        <v>0</v>
      </c>
      <c r="AK18" s="46"/>
      <c r="AL18" s="47" t="n">
        <f aca="false">SUMIFS(cp_cmd!$G:$G,cp_cmd!$D:$D,"="&amp;$B18,cp_cmd!$I:$I,"="&amp;AL$1,cp_cmd!$J:$J,"=500g")</f>
        <v>0</v>
      </c>
      <c r="AM18" s="44"/>
      <c r="AN18" s="44" t="n">
        <f aca="false">SUMIFS(cp_cmd!$G:$G,cp_cmd!$D:$D,"="&amp;$B18,cp_cmd!$I:$I,"="&amp;AN$1,cp_cmd!$J:$J,"=500g")</f>
        <v>0</v>
      </c>
      <c r="AO18" s="44"/>
      <c r="AP18" s="44"/>
      <c r="AQ18" s="44"/>
      <c r="AR18" s="44"/>
      <c r="AS18" s="44"/>
      <c r="AT18" s="44"/>
      <c r="AU18" s="44"/>
      <c r="AV18" s="44"/>
      <c r="AW18" s="43" t="n">
        <f aca="false">SUMIFS(cp_cmd!$G:$G,cp_cmd!$D:$D,"="&amp;$B18,cp_cmd!$I:$I,"="&amp;AW$1,cp_cmd!$J:$J,"=500g")</f>
        <v>0</v>
      </c>
      <c r="AX18" s="43" t="n">
        <f aca="false">SUMIFS(cp_cmd!$G:$G,cp_cmd!$D:$D,"="&amp;$B18,cp_cmd!$I:$I,"="&amp;AX$1,cp_cmd!$J:$J,"=500g")</f>
        <v>0</v>
      </c>
      <c r="AY18" s="43" t="n">
        <f aca="false">SUMIFS(cp_cmd!$G:$G,cp_cmd!$D:$D,"="&amp;$B18,cp_cmd!$I:$I,"="&amp;AX$1,cp_cmd!$J:$J,"=1000g")</f>
        <v>0</v>
      </c>
      <c r="AZ18" s="46" t="n">
        <f aca="false">SUMIFS(cp_cmd!$G:$G,cp_cmd!$D:$D,"="&amp;$B18,cp_cmd!$I:$I,"="&amp;AZ$1,cp_cmd!$J:$J,"=2000g")</f>
        <v>0</v>
      </c>
      <c r="BA18" s="47" t="n">
        <f aca="false">SUMIFS(cp_cmd!$G:$G,cp_cmd!$D:$D,"="&amp;$B18,cp_cmd!$I:$I,"="&amp;BA$1,cp_cmd!$J:$J,"=500g")</f>
        <v>0</v>
      </c>
      <c r="BB18" s="42" t="n">
        <f aca="false">SUMIFS(cp_cmd!$G:$G,cp_cmd!$D:$D,"="&amp;$B18,cp_cmd!$I:$I,"="&amp;BB$1,cp_cmd!$J:$J,"=500g")</f>
        <v>0</v>
      </c>
      <c r="BC18" s="43" t="n">
        <f aca="false">SUMIFS(cp_cmd!$G:$G,cp_cmd!$D:$D,"="&amp;$B18,cp_cmd!$I:$I,"="&amp;BC$1,cp_cmd!$J:$J,"=350g")</f>
        <v>0</v>
      </c>
      <c r="BD18" s="43" t="n">
        <f aca="false">SUMIFS(cp_cmd!$G:$G,cp_cmd!$D:$D,"="&amp;$B18,cp_cmd!$I:$I,"="&amp;BD$1,cp_cmd!$J:$J,"=350g")</f>
        <v>0</v>
      </c>
      <c r="BE18" s="43" t="n">
        <f aca="false">SUMIFS(cp_cmd!$G:$G,cp_cmd!$D:$D,"="&amp;$B18,cp_cmd!$I:$I,"="&amp;BE$1,cp_cmd!$J:$J,"=350g")</f>
        <v>0</v>
      </c>
      <c r="BF18" s="42" t="n">
        <f aca="false">SUMIFS(cp_cmd!$G:$G,cp_cmd!$D:$D,"="&amp;$B18,cp_cmd!$I:$I,"="&amp;BF$1,cp_cmd!$J:$J,"=500g")</f>
        <v>0</v>
      </c>
      <c r="BG18" s="42" t="n">
        <f aca="false">SUMIFS(cp_cmd!$G:$G,cp_cmd!$D:$D,"="&amp;$B18,cp_cmd!$I:$I,"="&amp;BG$1,cp_cmd!$J:$J,"=500g")</f>
        <v>0</v>
      </c>
      <c r="BH18" s="43" t="n">
        <f aca="false">SUMIFS(cp_cmd!$G:$G,cp_cmd!$D:$D,"="&amp;$B18,cp_cmd!$I:$I,"="&amp;BH$1,cp_cmd!$J:$J,"=120g")</f>
        <v>0</v>
      </c>
      <c r="BI18" s="43" t="n">
        <f aca="false">SUMIFS(cp_cmd!$G:$G,cp_cmd!$D:$D,"="&amp;$B18,cp_cmd!$I:$I,"="&amp;BI$1,cp_cmd!$J:$J,"=120g")</f>
        <v>0</v>
      </c>
      <c r="BJ18" s="43" t="n">
        <f aca="false">SUMIFS(cp_cmd!$G:$G,cp_cmd!$D:$D,"="&amp;$B18,cp_cmd!$I:$I,"="&amp;BJ$1,cp_cmd!$J:$J,"=260g")</f>
        <v>0</v>
      </c>
      <c r="BK18" s="42" t="n">
        <f aca="false">SUMIFS(cp_cmd!$G:$G,cp_cmd!$D:$D,"="&amp;$B18,cp_cmd!$I:$I,"="&amp;BK$1,cp_cmd!$J:$J,"=500g")</f>
        <v>0</v>
      </c>
      <c r="BL18" s="43" t="n">
        <f aca="false">SUM(D18:BK18)</f>
        <v>0</v>
      </c>
      <c r="BM18" s="50"/>
      <c r="BO18" s="56"/>
      <c r="BP18" s="3" t="n">
        <f aca="false">SUMPRODUCT(D18:BI18,D$46:BI$46)*(1-BO18/100)</f>
        <v>0</v>
      </c>
    </row>
    <row r="19" s="3" customFormat="true" ht="38.25" hidden="false" customHeight="true" outlineLevel="0" collapsed="false">
      <c r="A19" s="55"/>
      <c r="B19" s="48" t="str">
        <f aca="false">cp_bl!L18</f>
        <v/>
      </c>
      <c r="C19" s="49"/>
      <c r="D19" s="42" t="n">
        <f aca="false">SUMIFS(cp_cmd!$G:$G,cp_cmd!$D:$D,"="&amp;$B19,cp_cmd!$I:$I,"="&amp;D$1,cp_cmd!$J:$J,"=500g")</f>
        <v>0</v>
      </c>
      <c r="E19" s="42" t="n">
        <f aca="false">SUMIFS(cp_cmd!$G:$G,cp_cmd!$D:$D,"="&amp;$B19,cp_cmd!$I:$I,"="&amp;D$1,cp_cmd!$J:$J,"=1000g")</f>
        <v>0</v>
      </c>
      <c r="F19" s="42" t="n">
        <f aca="false">SUMIFS(cp_cmd!$G:$G,cp_cmd!$D:$D,"="&amp;$B19,cp_cmd!$I:$I,"="&amp;D$1,cp_cmd!$J:$J,"=3000g")</f>
        <v>0</v>
      </c>
      <c r="G19" s="43" t="n">
        <f aca="false">SUMIFS(cp_cmd!$G:$G,cp_cmd!$D:$D,"="&amp;$B19,cp_cmd!$I:$I,"="&amp;G$1,cp_cmd!$J:$J,"=500g")</f>
        <v>0</v>
      </c>
      <c r="H19" s="42" t="n">
        <f aca="false">SUMIFS(cp_cmd!$G:$G,cp_cmd!$D:$D,"="&amp;$B19,cp_cmd!$I:$I,"="&amp;H$1,cp_cmd!$J:$J,"=1000g")</f>
        <v>0</v>
      </c>
      <c r="I19" s="43" t="n">
        <f aca="false">SUMIFS(cp_cmd!$G:$G,cp_cmd!$D:$D,"="&amp;$B19,cp_cmd!$I:$I,"="&amp;I$1,cp_cmd!$J:$J,"=500g")</f>
        <v>0</v>
      </c>
      <c r="J19" s="44"/>
      <c r="K19" s="43" t="n">
        <f aca="false">SUMIFS(cp_cmd!$G:$G,cp_cmd!$D:$D,"="&amp;$B19,cp_cmd!$I:$I,"="&amp;K$1,cp_cmd!$J:$J,"=500g")</f>
        <v>0</v>
      </c>
      <c r="L19" s="43" t="n">
        <f aca="false">SUMIFS(cp_cmd!$G:$G,cp_cmd!$D:$D,"="&amp;$B19,cp_cmd!$I:$I,"="&amp;K$1,cp_cmd!$J:$J,"=1000g")</f>
        <v>0</v>
      </c>
      <c r="M19" s="43" t="n">
        <f aca="false">SUMIFS(cp_cmd!$G:$G,cp_cmd!$D:$D,"="&amp;$B19,cp_cmd!$I:$I,"="&amp;K$1,cp_cmd!$J:$J,"=3000g")</f>
        <v>0</v>
      </c>
      <c r="N19" s="43" t="n">
        <f aca="false">SUMIFS(cp_cmd!$G:$G,cp_cmd!$D:$D,"="&amp;$B19,cp_cmd!$I:$I,"="&amp;N$1,cp_cmd!$J:$J,"=500g")</f>
        <v>0</v>
      </c>
      <c r="O19" s="43"/>
      <c r="P19" s="44"/>
      <c r="Q19" s="43" t="n">
        <f aca="false">SUMIFS(cp_cmd!$G:$G,cp_cmd!$D:$D,"="&amp;$B19,cp_cmd!$I:$I,"="&amp;Q$1,cp_cmd!$J:$J,"=500g")</f>
        <v>0</v>
      </c>
      <c r="R19" s="43" t="n">
        <f aca="false">SUMIFS(cp_cmd!$G:$G,cp_cmd!$D:$D,"="&amp;$B19,cp_cmd!$I:$I,"="&amp;Q$1,cp_cmd!$J:$J,"=1000g")</f>
        <v>0</v>
      </c>
      <c r="S19" s="42" t="n">
        <f aca="false">SUMIFS(cp_cmd!$G:$G,cp_cmd!$D:$D,"="&amp;$B19,cp_cmd!$I:$I,"="&amp;S$1,cp_cmd!$J:$J,"=500g")</f>
        <v>0</v>
      </c>
      <c r="T19" s="44"/>
      <c r="U19" s="43" t="n">
        <f aca="false">SUMIFS(cp_cmd!$G:$G,cp_cmd!$D:$D,"="&amp;$B19,cp_cmd!$I:$I,"="&amp;U$1,cp_cmd!$J:$J,"=500g")</f>
        <v>0</v>
      </c>
      <c r="V19" s="43" t="n">
        <f aca="false">SUMIFS(cp_cmd!$G:$G,cp_cmd!$D:$D,"="&amp;$B19,cp_cmd!$I:$I,"="&amp;U$1,cp_cmd!$J:$J,"=1000g")</f>
        <v>0</v>
      </c>
      <c r="W19" s="43" t="n">
        <f aca="false">SUMIFS(cp_cmd!$G:$G,cp_cmd!$D:$D,"="&amp;$B19,cp_cmd!$I:$I,"="&amp;U$1,cp_cmd!$J:$J,"=2000g")</f>
        <v>0</v>
      </c>
      <c r="X19" s="44"/>
      <c r="Y19" s="45" t="n">
        <f aca="false">SUMIFS(cp_cmd!$G:$G,cp_cmd!$D:$D,"="&amp;$B19,cp_cmd!$I:$I,"="&amp;Y$1,cp_cmd!$J:$J,"=500g")</f>
        <v>0</v>
      </c>
      <c r="Z19" s="45" t="n">
        <f aca="false">SUMIFS(cp_cmd!$G:$G,cp_cmd!$D:$D,"="&amp;$B19,cp_cmd!$I:$I,"="&amp;Y$1,cp_cmd!$J:$J,"=1000g")</f>
        <v>0</v>
      </c>
      <c r="AA19" s="45" t="n">
        <f aca="false">SUMIFS(cp_cmd!$G:$G,cp_cmd!$D:$D,"="&amp;$B19,cp_cmd!$I:$I,"="&amp;Y$1,cp_cmd!$J:$J,"=3000g")</f>
        <v>0</v>
      </c>
      <c r="AB19" s="44"/>
      <c r="AC19" s="43" t="n">
        <f aca="false">SUMIFS(cp_cmd!$G:$G,cp_cmd!$D:$D,"="&amp;$B19,cp_cmd!$I:$I,"="&amp;AC$1,cp_cmd!$J:$J,"=500g")</f>
        <v>0</v>
      </c>
      <c r="AD19" s="43" t="n">
        <f aca="false">SUMIFS(cp_cmd!$G:$G,cp_cmd!$D:$D,"="&amp;$B19,cp_cmd!$I:$I,"="&amp;AC$1,cp_cmd!$J:$J,"=1000g")</f>
        <v>0</v>
      </c>
      <c r="AE19" s="44"/>
      <c r="AF19" s="44"/>
      <c r="AG19" s="44"/>
      <c r="AH19" s="44"/>
      <c r="AI19" s="43" t="n">
        <f aca="false">SUMIFS(cp_cmd!$G:$G,cp_cmd!$D:$D,"="&amp;$B19,cp_cmd!$I:$I,"="&amp;AI$1,cp_cmd!$J:$J,"=500g")</f>
        <v>0</v>
      </c>
      <c r="AJ19" s="43" t="n">
        <f aca="false">SUMIFS(cp_cmd!$G:$G,cp_cmd!$D:$D,"="&amp;$B19,cp_cmd!$I:$I,"="&amp;AI$1,cp_cmd!$J:$J,"=1000g")</f>
        <v>0</v>
      </c>
      <c r="AK19" s="46"/>
      <c r="AL19" s="47" t="n">
        <f aca="false">SUMIFS(cp_cmd!$G:$G,cp_cmd!$D:$D,"="&amp;$B19,cp_cmd!$I:$I,"="&amp;AL$1,cp_cmd!$J:$J,"=500g")</f>
        <v>0</v>
      </c>
      <c r="AM19" s="44"/>
      <c r="AN19" s="44" t="n">
        <f aca="false">SUMIFS(cp_cmd!$G:$G,cp_cmd!$D:$D,"="&amp;$B19,cp_cmd!$I:$I,"="&amp;AN$1,cp_cmd!$J:$J,"=500g")</f>
        <v>0</v>
      </c>
      <c r="AO19" s="44"/>
      <c r="AP19" s="44"/>
      <c r="AQ19" s="44"/>
      <c r="AR19" s="44"/>
      <c r="AS19" s="44"/>
      <c r="AT19" s="44"/>
      <c r="AU19" s="44"/>
      <c r="AV19" s="44"/>
      <c r="AW19" s="43" t="n">
        <f aca="false">SUMIFS(cp_cmd!$G:$G,cp_cmd!$D:$D,"="&amp;$B19,cp_cmd!$I:$I,"="&amp;AW$1,cp_cmd!$J:$J,"=500g")</f>
        <v>0</v>
      </c>
      <c r="AX19" s="43" t="n">
        <f aca="false">SUMIFS(cp_cmd!$G:$G,cp_cmd!$D:$D,"="&amp;$B19,cp_cmd!$I:$I,"="&amp;AX$1,cp_cmd!$J:$J,"=500g")</f>
        <v>0</v>
      </c>
      <c r="AY19" s="43" t="n">
        <f aca="false">SUMIFS(cp_cmd!$G:$G,cp_cmd!$D:$D,"="&amp;$B19,cp_cmd!$I:$I,"="&amp;AX$1,cp_cmd!$J:$J,"=1000g")</f>
        <v>0</v>
      </c>
      <c r="AZ19" s="46" t="n">
        <f aca="false">SUMIFS(cp_cmd!$G:$G,cp_cmd!$D:$D,"="&amp;$B19,cp_cmd!$I:$I,"="&amp;AZ$1,cp_cmd!$J:$J,"=2000g")</f>
        <v>0</v>
      </c>
      <c r="BA19" s="47" t="n">
        <f aca="false">SUMIFS(cp_cmd!$G:$G,cp_cmd!$D:$D,"="&amp;$B19,cp_cmd!$I:$I,"="&amp;BA$1,cp_cmd!$J:$J,"=500g")</f>
        <v>0</v>
      </c>
      <c r="BB19" s="42" t="n">
        <f aca="false">SUMIFS(cp_cmd!$G:$G,cp_cmd!$D:$D,"="&amp;$B19,cp_cmd!$I:$I,"="&amp;BB$1,cp_cmd!$J:$J,"=500g")</f>
        <v>0</v>
      </c>
      <c r="BC19" s="43" t="n">
        <f aca="false">SUMIFS(cp_cmd!$G:$G,cp_cmd!$D:$D,"="&amp;$B19,cp_cmd!$I:$I,"="&amp;BC$1,cp_cmd!$J:$J,"=350g")</f>
        <v>0</v>
      </c>
      <c r="BD19" s="43" t="n">
        <f aca="false">SUMIFS(cp_cmd!$G:$G,cp_cmd!$D:$D,"="&amp;$B19,cp_cmd!$I:$I,"="&amp;BD$1,cp_cmd!$J:$J,"=350g")</f>
        <v>0</v>
      </c>
      <c r="BE19" s="43" t="n">
        <f aca="false">SUMIFS(cp_cmd!$G:$G,cp_cmd!$D:$D,"="&amp;$B19,cp_cmd!$I:$I,"="&amp;BE$1,cp_cmd!$J:$J,"=350g")</f>
        <v>0</v>
      </c>
      <c r="BF19" s="42" t="n">
        <f aca="false">SUMIFS(cp_cmd!$G:$G,cp_cmd!$D:$D,"="&amp;$B19,cp_cmd!$I:$I,"="&amp;BF$1,cp_cmd!$J:$J,"=500g")</f>
        <v>0</v>
      </c>
      <c r="BG19" s="42" t="n">
        <f aca="false">SUMIFS(cp_cmd!$G:$G,cp_cmd!$D:$D,"="&amp;$B19,cp_cmd!$I:$I,"="&amp;BG$1,cp_cmd!$J:$J,"=500g")</f>
        <v>0</v>
      </c>
      <c r="BH19" s="43" t="n">
        <f aca="false">SUMIFS(cp_cmd!$G:$G,cp_cmd!$D:$D,"="&amp;$B19,cp_cmd!$I:$I,"="&amp;BH$1,cp_cmd!$J:$J,"=120g")</f>
        <v>0</v>
      </c>
      <c r="BI19" s="43" t="n">
        <f aca="false">SUMIFS(cp_cmd!$G:$G,cp_cmd!$D:$D,"="&amp;$B19,cp_cmd!$I:$I,"="&amp;BI$1,cp_cmd!$J:$J,"=120g")</f>
        <v>0</v>
      </c>
      <c r="BJ19" s="43" t="n">
        <f aca="false">SUMIFS(cp_cmd!$G:$G,cp_cmd!$D:$D,"="&amp;$B19,cp_cmd!$I:$I,"="&amp;BJ$1,cp_cmd!$J:$J,"=260g")</f>
        <v>0</v>
      </c>
      <c r="BK19" s="42" t="n">
        <f aca="false">SUMIFS(cp_cmd!$G:$G,cp_cmd!$D:$D,"="&amp;$B19,cp_cmd!$I:$I,"="&amp;BK$1,cp_cmd!$J:$J,"=500g")</f>
        <v>0</v>
      </c>
      <c r="BL19" s="43" t="n">
        <f aca="false">SUM(D19:BK19)</f>
        <v>0</v>
      </c>
      <c r="BM19" s="50"/>
      <c r="BP19" s="3" t="n">
        <f aca="false">SUMPRODUCT(D19:BI19,D$46:BI$46)*(1-BO19/100)</f>
        <v>0</v>
      </c>
    </row>
    <row r="20" s="3" customFormat="true" ht="38.25" hidden="false" customHeight="true" outlineLevel="0" collapsed="false">
      <c r="A20" s="55"/>
      <c r="B20" s="48" t="str">
        <f aca="false">cp_bl!L19</f>
        <v/>
      </c>
      <c r="C20" s="49"/>
      <c r="D20" s="42" t="n">
        <f aca="false">SUMIFS(cp_cmd!$G:$G,cp_cmd!$D:$D,"="&amp;$B20,cp_cmd!$I:$I,"="&amp;D$1,cp_cmd!$J:$J,"=500g")</f>
        <v>0</v>
      </c>
      <c r="E20" s="42" t="n">
        <f aca="false">SUMIFS(cp_cmd!$G:$G,cp_cmd!$D:$D,"="&amp;$B20,cp_cmd!$I:$I,"="&amp;D$1,cp_cmd!$J:$J,"=1000g")</f>
        <v>0</v>
      </c>
      <c r="F20" s="42" t="n">
        <f aca="false">SUMIFS(cp_cmd!$G:$G,cp_cmd!$D:$D,"="&amp;$B20,cp_cmd!$I:$I,"="&amp;D$1,cp_cmd!$J:$J,"=3000g")</f>
        <v>0</v>
      </c>
      <c r="G20" s="43" t="n">
        <f aca="false">SUMIFS(cp_cmd!$G:$G,cp_cmd!$D:$D,"="&amp;$B20,cp_cmd!$I:$I,"="&amp;G$1,cp_cmd!$J:$J,"=500g")</f>
        <v>0</v>
      </c>
      <c r="H20" s="42" t="n">
        <f aca="false">SUMIFS(cp_cmd!$G:$G,cp_cmd!$D:$D,"="&amp;$B20,cp_cmd!$I:$I,"="&amp;H$1,cp_cmd!$J:$J,"=1000g")</f>
        <v>0</v>
      </c>
      <c r="I20" s="43" t="n">
        <f aca="false">SUMIFS(cp_cmd!$G:$G,cp_cmd!$D:$D,"="&amp;$B20,cp_cmd!$I:$I,"="&amp;I$1,cp_cmd!$J:$J,"=500g")</f>
        <v>0</v>
      </c>
      <c r="J20" s="44"/>
      <c r="K20" s="43" t="n">
        <f aca="false">SUMIFS(cp_cmd!$G:$G,cp_cmd!$D:$D,"="&amp;$B20,cp_cmd!$I:$I,"="&amp;K$1,cp_cmd!$J:$J,"=500g")</f>
        <v>0</v>
      </c>
      <c r="L20" s="43" t="n">
        <f aca="false">SUMIFS(cp_cmd!$G:$G,cp_cmd!$D:$D,"="&amp;$B20,cp_cmd!$I:$I,"="&amp;K$1,cp_cmd!$J:$J,"=1000g")</f>
        <v>0</v>
      </c>
      <c r="M20" s="43" t="n">
        <f aca="false">SUMIFS(cp_cmd!$G:$G,cp_cmd!$D:$D,"="&amp;$B20,cp_cmd!$I:$I,"="&amp;K$1,cp_cmd!$J:$J,"=3000g")</f>
        <v>0</v>
      </c>
      <c r="N20" s="43" t="n">
        <f aca="false">SUMIFS(cp_cmd!$G:$G,cp_cmd!$D:$D,"="&amp;$B20,cp_cmd!$I:$I,"="&amp;N$1,cp_cmd!$J:$J,"=500g")</f>
        <v>0</v>
      </c>
      <c r="O20" s="43"/>
      <c r="P20" s="44"/>
      <c r="Q20" s="43" t="n">
        <f aca="false">SUMIFS(cp_cmd!$G:$G,cp_cmd!$D:$D,"="&amp;$B20,cp_cmd!$I:$I,"="&amp;Q$1,cp_cmd!$J:$J,"=500g")</f>
        <v>0</v>
      </c>
      <c r="R20" s="43" t="n">
        <f aca="false">SUMIFS(cp_cmd!$G:$G,cp_cmd!$D:$D,"="&amp;$B20,cp_cmd!$I:$I,"="&amp;Q$1,cp_cmd!$J:$J,"=1000g")</f>
        <v>0</v>
      </c>
      <c r="S20" s="42" t="n">
        <f aca="false">SUMIFS(cp_cmd!$G:$G,cp_cmd!$D:$D,"="&amp;$B20,cp_cmd!$I:$I,"="&amp;S$1,cp_cmd!$J:$J,"=500g")</f>
        <v>0</v>
      </c>
      <c r="T20" s="44"/>
      <c r="U20" s="43" t="n">
        <f aca="false">SUMIFS(cp_cmd!$G:$G,cp_cmd!$D:$D,"="&amp;$B20,cp_cmd!$I:$I,"="&amp;U$1,cp_cmd!$J:$J,"=500g")</f>
        <v>0</v>
      </c>
      <c r="V20" s="43" t="n">
        <f aca="false">SUMIFS(cp_cmd!$G:$G,cp_cmd!$D:$D,"="&amp;$B20,cp_cmd!$I:$I,"="&amp;U$1,cp_cmd!$J:$J,"=1000g")</f>
        <v>0</v>
      </c>
      <c r="W20" s="43" t="n">
        <f aca="false">SUMIFS(cp_cmd!$G:$G,cp_cmd!$D:$D,"="&amp;$B20,cp_cmd!$I:$I,"="&amp;U$1,cp_cmd!$J:$J,"=2000g")</f>
        <v>0</v>
      </c>
      <c r="X20" s="44"/>
      <c r="Y20" s="45" t="n">
        <f aca="false">SUMIFS(cp_cmd!$G:$G,cp_cmd!$D:$D,"="&amp;$B20,cp_cmd!$I:$I,"="&amp;Y$1,cp_cmd!$J:$J,"=500g")</f>
        <v>0</v>
      </c>
      <c r="Z20" s="45" t="n">
        <f aca="false">SUMIFS(cp_cmd!$G:$G,cp_cmd!$D:$D,"="&amp;$B20,cp_cmd!$I:$I,"="&amp;Y$1,cp_cmd!$J:$J,"=1000g")</f>
        <v>0</v>
      </c>
      <c r="AA20" s="45" t="n">
        <f aca="false">SUMIFS(cp_cmd!$G:$G,cp_cmd!$D:$D,"="&amp;$B20,cp_cmd!$I:$I,"="&amp;Y$1,cp_cmd!$J:$J,"=3000g")</f>
        <v>0</v>
      </c>
      <c r="AB20" s="44"/>
      <c r="AC20" s="43" t="n">
        <f aca="false">SUMIFS(cp_cmd!$G:$G,cp_cmd!$D:$D,"="&amp;$B20,cp_cmd!$I:$I,"="&amp;AC$1,cp_cmd!$J:$J,"=500g")</f>
        <v>0</v>
      </c>
      <c r="AD20" s="43" t="n">
        <f aca="false">SUMIFS(cp_cmd!$G:$G,cp_cmd!$D:$D,"="&amp;$B20,cp_cmd!$I:$I,"="&amp;AC$1,cp_cmd!$J:$J,"=1000g")</f>
        <v>0</v>
      </c>
      <c r="AE20" s="44"/>
      <c r="AF20" s="44"/>
      <c r="AG20" s="44"/>
      <c r="AH20" s="44"/>
      <c r="AI20" s="43" t="n">
        <f aca="false">SUMIFS(cp_cmd!$G:$G,cp_cmd!$D:$D,"="&amp;$B20,cp_cmd!$I:$I,"="&amp;AI$1,cp_cmd!$J:$J,"=500g")</f>
        <v>0</v>
      </c>
      <c r="AJ20" s="43" t="n">
        <f aca="false">SUMIFS(cp_cmd!$G:$G,cp_cmd!$D:$D,"="&amp;$B20,cp_cmd!$I:$I,"="&amp;AI$1,cp_cmd!$J:$J,"=1000g")</f>
        <v>0</v>
      </c>
      <c r="AK20" s="46"/>
      <c r="AL20" s="47" t="n">
        <f aca="false">SUMIFS(cp_cmd!$G:$G,cp_cmd!$D:$D,"="&amp;$B20,cp_cmd!$I:$I,"="&amp;AL$1,cp_cmd!$J:$J,"=500g")</f>
        <v>0</v>
      </c>
      <c r="AM20" s="44"/>
      <c r="AN20" s="44" t="n">
        <f aca="false">SUMIFS(cp_cmd!$G:$G,cp_cmd!$D:$D,"="&amp;$B20,cp_cmd!$I:$I,"="&amp;AN$1,cp_cmd!$J:$J,"=500g")</f>
        <v>0</v>
      </c>
      <c r="AO20" s="44"/>
      <c r="AP20" s="44"/>
      <c r="AQ20" s="44"/>
      <c r="AR20" s="44"/>
      <c r="AS20" s="44"/>
      <c r="AT20" s="44"/>
      <c r="AU20" s="44"/>
      <c r="AV20" s="44"/>
      <c r="AW20" s="43" t="n">
        <f aca="false">SUMIFS(cp_cmd!$G:$G,cp_cmd!$D:$D,"="&amp;$B20,cp_cmd!$I:$I,"="&amp;AW$1,cp_cmd!$J:$J,"=500g")</f>
        <v>0</v>
      </c>
      <c r="AX20" s="43" t="n">
        <f aca="false">SUMIFS(cp_cmd!$G:$G,cp_cmd!$D:$D,"="&amp;$B20,cp_cmd!$I:$I,"="&amp;AX$1,cp_cmd!$J:$J,"=500g")</f>
        <v>0</v>
      </c>
      <c r="AY20" s="43" t="n">
        <f aca="false">SUMIFS(cp_cmd!$G:$G,cp_cmd!$D:$D,"="&amp;$B20,cp_cmd!$I:$I,"="&amp;AX$1,cp_cmd!$J:$J,"=1000g")</f>
        <v>0</v>
      </c>
      <c r="AZ20" s="46" t="n">
        <f aca="false">SUMIFS(cp_cmd!$G:$G,cp_cmd!$D:$D,"="&amp;$B20,cp_cmd!$I:$I,"="&amp;AZ$1,cp_cmd!$J:$J,"=2000g")</f>
        <v>0</v>
      </c>
      <c r="BA20" s="47" t="n">
        <f aca="false">SUMIFS(cp_cmd!$G:$G,cp_cmd!$D:$D,"="&amp;$B20,cp_cmd!$I:$I,"="&amp;BA$1,cp_cmd!$J:$J,"=500g")</f>
        <v>0</v>
      </c>
      <c r="BB20" s="42" t="n">
        <f aca="false">SUMIFS(cp_cmd!$G:$G,cp_cmd!$D:$D,"="&amp;$B20,cp_cmd!$I:$I,"="&amp;BB$1,cp_cmd!$J:$J,"=500g")</f>
        <v>0</v>
      </c>
      <c r="BC20" s="43" t="n">
        <f aca="false">SUMIFS(cp_cmd!$G:$G,cp_cmd!$D:$D,"="&amp;$B20,cp_cmd!$I:$I,"="&amp;BC$1,cp_cmd!$J:$J,"=350g")</f>
        <v>0</v>
      </c>
      <c r="BD20" s="43" t="n">
        <f aca="false">SUMIFS(cp_cmd!$G:$G,cp_cmd!$D:$D,"="&amp;$B20,cp_cmd!$I:$I,"="&amp;BD$1,cp_cmd!$J:$J,"=350g")</f>
        <v>0</v>
      </c>
      <c r="BE20" s="43" t="n">
        <f aca="false">SUMIFS(cp_cmd!$G:$G,cp_cmd!$D:$D,"="&amp;$B20,cp_cmd!$I:$I,"="&amp;BE$1,cp_cmd!$J:$J,"=350g")</f>
        <v>0</v>
      </c>
      <c r="BF20" s="42" t="n">
        <f aca="false">SUMIFS(cp_cmd!$G:$G,cp_cmd!$D:$D,"="&amp;$B20,cp_cmd!$I:$I,"="&amp;BF$1,cp_cmd!$J:$J,"=500g")</f>
        <v>0</v>
      </c>
      <c r="BG20" s="42" t="n">
        <f aca="false">SUMIFS(cp_cmd!$G:$G,cp_cmd!$D:$D,"="&amp;$B20,cp_cmd!$I:$I,"="&amp;BG$1,cp_cmd!$J:$J,"=500g")</f>
        <v>0</v>
      </c>
      <c r="BH20" s="43" t="n">
        <f aca="false">SUMIFS(cp_cmd!$G:$G,cp_cmd!$D:$D,"="&amp;$B20,cp_cmd!$I:$I,"="&amp;BH$1,cp_cmd!$J:$J,"=120g")</f>
        <v>0</v>
      </c>
      <c r="BI20" s="43" t="n">
        <f aca="false">SUMIFS(cp_cmd!$G:$G,cp_cmd!$D:$D,"="&amp;$B20,cp_cmd!$I:$I,"="&amp;BI$1,cp_cmd!$J:$J,"=120g")</f>
        <v>0</v>
      </c>
      <c r="BJ20" s="43" t="n">
        <f aca="false">SUMIFS(cp_cmd!$G:$G,cp_cmd!$D:$D,"="&amp;$B20,cp_cmd!$I:$I,"="&amp;BJ$1,cp_cmd!$J:$J,"=260g")</f>
        <v>0</v>
      </c>
      <c r="BK20" s="42" t="n">
        <f aca="false">SUMIFS(cp_cmd!$G:$G,cp_cmd!$D:$D,"="&amp;$B20,cp_cmd!$I:$I,"="&amp;BK$1,cp_cmd!$J:$J,"=500g")</f>
        <v>0</v>
      </c>
      <c r="BL20" s="43" t="n">
        <f aca="false">SUM(D20:BK20)</f>
        <v>0</v>
      </c>
      <c r="BM20" s="50"/>
      <c r="BP20" s="3" t="n">
        <f aca="false">SUMPRODUCT(D20:BI20,D$46:BI$46)*(1-BO20/100)</f>
        <v>0</v>
      </c>
    </row>
    <row r="21" s="3" customFormat="true" ht="38.25" hidden="false" customHeight="true" outlineLevel="0" collapsed="false">
      <c r="A21" s="55"/>
      <c r="B21" s="48" t="str">
        <f aca="false">cp_bl!L20</f>
        <v/>
      </c>
      <c r="C21" s="49"/>
      <c r="D21" s="42" t="n">
        <f aca="false">SUMIFS(cp_cmd!$G:$G,cp_cmd!$D:$D,"="&amp;$B21,cp_cmd!$I:$I,"="&amp;D$1,cp_cmd!$J:$J,"=500g")</f>
        <v>0</v>
      </c>
      <c r="E21" s="42" t="n">
        <f aca="false">SUMIFS(cp_cmd!$G:$G,cp_cmd!$D:$D,"="&amp;$B21,cp_cmd!$I:$I,"="&amp;D$1,cp_cmd!$J:$J,"=1000g")</f>
        <v>0</v>
      </c>
      <c r="F21" s="42" t="n">
        <f aca="false">SUMIFS(cp_cmd!$G:$G,cp_cmd!$D:$D,"="&amp;$B21,cp_cmd!$I:$I,"="&amp;D$1,cp_cmd!$J:$J,"=3000g")</f>
        <v>0</v>
      </c>
      <c r="G21" s="43" t="n">
        <f aca="false">SUMIFS(cp_cmd!$G:$G,cp_cmd!$D:$D,"="&amp;$B21,cp_cmd!$I:$I,"="&amp;G$1,cp_cmd!$J:$J,"=500g")</f>
        <v>0</v>
      </c>
      <c r="H21" s="42" t="n">
        <f aca="false">SUMIFS(cp_cmd!$G:$G,cp_cmd!$D:$D,"="&amp;$B21,cp_cmd!$I:$I,"="&amp;H$1,cp_cmd!$J:$J,"=1000g")</f>
        <v>0</v>
      </c>
      <c r="I21" s="43" t="n">
        <f aca="false">SUMIFS(cp_cmd!$G:$G,cp_cmd!$D:$D,"="&amp;$B21,cp_cmd!$I:$I,"="&amp;I$1,cp_cmd!$J:$J,"=500g")</f>
        <v>0</v>
      </c>
      <c r="J21" s="44"/>
      <c r="K21" s="43" t="n">
        <f aca="false">SUMIFS(cp_cmd!$G:$G,cp_cmd!$D:$D,"="&amp;$B21,cp_cmd!$I:$I,"="&amp;K$1,cp_cmd!$J:$J,"=500g")</f>
        <v>0</v>
      </c>
      <c r="L21" s="43" t="n">
        <f aca="false">SUMIFS(cp_cmd!$G:$G,cp_cmd!$D:$D,"="&amp;$B21,cp_cmd!$I:$I,"="&amp;K$1,cp_cmd!$J:$J,"=1000g")</f>
        <v>0</v>
      </c>
      <c r="M21" s="43" t="n">
        <f aca="false">SUMIFS(cp_cmd!$G:$G,cp_cmd!$D:$D,"="&amp;$B21,cp_cmd!$I:$I,"="&amp;K$1,cp_cmd!$J:$J,"=3000g")</f>
        <v>0</v>
      </c>
      <c r="N21" s="43" t="n">
        <f aca="false">SUMIFS(cp_cmd!$G:$G,cp_cmd!$D:$D,"="&amp;$B21,cp_cmd!$I:$I,"="&amp;N$1,cp_cmd!$J:$J,"=500g")</f>
        <v>0</v>
      </c>
      <c r="O21" s="43"/>
      <c r="P21" s="44"/>
      <c r="Q21" s="43" t="n">
        <f aca="false">SUMIFS(cp_cmd!$G:$G,cp_cmd!$D:$D,"="&amp;$B21,cp_cmd!$I:$I,"="&amp;Q$1,cp_cmd!$J:$J,"=500g")</f>
        <v>0</v>
      </c>
      <c r="R21" s="43" t="n">
        <f aca="false">SUMIFS(cp_cmd!$G:$G,cp_cmd!$D:$D,"="&amp;$B21,cp_cmd!$I:$I,"="&amp;Q$1,cp_cmd!$J:$J,"=1000g")</f>
        <v>0</v>
      </c>
      <c r="S21" s="42" t="n">
        <f aca="false">SUMIFS(cp_cmd!$G:$G,cp_cmd!$D:$D,"="&amp;$B21,cp_cmd!$I:$I,"="&amp;S$1,cp_cmd!$J:$J,"=500g")</f>
        <v>0</v>
      </c>
      <c r="T21" s="44"/>
      <c r="U21" s="43" t="n">
        <f aca="false">SUMIFS(cp_cmd!$G:$G,cp_cmd!$D:$D,"="&amp;$B21,cp_cmd!$I:$I,"="&amp;U$1,cp_cmd!$J:$J,"=500g")</f>
        <v>0</v>
      </c>
      <c r="V21" s="43" t="n">
        <f aca="false">SUMIFS(cp_cmd!$G:$G,cp_cmd!$D:$D,"="&amp;$B21,cp_cmd!$I:$I,"="&amp;U$1,cp_cmd!$J:$J,"=1000g")</f>
        <v>0</v>
      </c>
      <c r="W21" s="43" t="n">
        <f aca="false">SUMIFS(cp_cmd!$G:$G,cp_cmd!$D:$D,"="&amp;$B21,cp_cmd!$I:$I,"="&amp;U$1,cp_cmd!$J:$J,"=2000g")</f>
        <v>0</v>
      </c>
      <c r="X21" s="44"/>
      <c r="Y21" s="45" t="n">
        <f aca="false">SUMIFS(cp_cmd!$G:$G,cp_cmd!$D:$D,"="&amp;$B21,cp_cmd!$I:$I,"="&amp;Y$1,cp_cmd!$J:$J,"=500g")</f>
        <v>0</v>
      </c>
      <c r="Z21" s="45" t="n">
        <f aca="false">SUMIFS(cp_cmd!$G:$G,cp_cmd!$D:$D,"="&amp;$B21,cp_cmd!$I:$I,"="&amp;Y$1,cp_cmd!$J:$J,"=1000g")</f>
        <v>0</v>
      </c>
      <c r="AA21" s="45" t="n">
        <f aca="false">SUMIFS(cp_cmd!$G:$G,cp_cmd!$D:$D,"="&amp;$B21,cp_cmd!$I:$I,"="&amp;Y$1,cp_cmd!$J:$J,"=3000g")</f>
        <v>0</v>
      </c>
      <c r="AB21" s="44"/>
      <c r="AC21" s="43" t="n">
        <f aca="false">SUMIFS(cp_cmd!$G:$G,cp_cmd!$D:$D,"="&amp;$B21,cp_cmd!$I:$I,"="&amp;AC$1,cp_cmd!$J:$J,"=500g")</f>
        <v>0</v>
      </c>
      <c r="AD21" s="43" t="n">
        <f aca="false">SUMIFS(cp_cmd!$G:$G,cp_cmd!$D:$D,"="&amp;$B21,cp_cmd!$I:$I,"="&amp;AC$1,cp_cmd!$J:$J,"=1000g")</f>
        <v>0</v>
      </c>
      <c r="AE21" s="44"/>
      <c r="AF21" s="44"/>
      <c r="AG21" s="44"/>
      <c r="AH21" s="44"/>
      <c r="AI21" s="43" t="n">
        <f aca="false">SUMIFS(cp_cmd!$G:$G,cp_cmd!$D:$D,"="&amp;$B21,cp_cmd!$I:$I,"="&amp;AI$1,cp_cmd!$J:$J,"=500g")</f>
        <v>0</v>
      </c>
      <c r="AJ21" s="43" t="n">
        <f aca="false">SUMIFS(cp_cmd!$G:$G,cp_cmd!$D:$D,"="&amp;$B21,cp_cmd!$I:$I,"="&amp;AI$1,cp_cmd!$J:$J,"=1000g")</f>
        <v>0</v>
      </c>
      <c r="AK21" s="46"/>
      <c r="AL21" s="47" t="n">
        <f aca="false">SUMIFS(cp_cmd!$G:$G,cp_cmd!$D:$D,"="&amp;$B21,cp_cmd!$I:$I,"="&amp;AL$1,cp_cmd!$J:$J,"=500g")</f>
        <v>0</v>
      </c>
      <c r="AM21" s="44"/>
      <c r="AN21" s="44" t="n">
        <f aca="false">SUMIFS(cp_cmd!$G:$G,cp_cmd!$D:$D,"="&amp;$B21,cp_cmd!$I:$I,"="&amp;AN$1,cp_cmd!$J:$J,"=500g")</f>
        <v>0</v>
      </c>
      <c r="AO21" s="44"/>
      <c r="AP21" s="44"/>
      <c r="AQ21" s="44"/>
      <c r="AR21" s="44"/>
      <c r="AS21" s="44"/>
      <c r="AT21" s="44"/>
      <c r="AU21" s="44"/>
      <c r="AV21" s="44"/>
      <c r="AW21" s="43" t="n">
        <f aca="false">SUMIFS(cp_cmd!$G:$G,cp_cmd!$D:$D,"="&amp;$B21,cp_cmd!$I:$I,"="&amp;AW$1,cp_cmd!$J:$J,"=500g")</f>
        <v>0</v>
      </c>
      <c r="AX21" s="43" t="n">
        <f aca="false">SUMIFS(cp_cmd!$G:$G,cp_cmd!$D:$D,"="&amp;$B21,cp_cmd!$I:$I,"="&amp;AX$1,cp_cmd!$J:$J,"=500g")</f>
        <v>0</v>
      </c>
      <c r="AY21" s="43" t="n">
        <f aca="false">SUMIFS(cp_cmd!$G:$G,cp_cmd!$D:$D,"="&amp;$B21,cp_cmd!$I:$I,"="&amp;AX$1,cp_cmd!$J:$J,"=1000g")</f>
        <v>0</v>
      </c>
      <c r="AZ21" s="46" t="n">
        <f aca="false">SUMIFS(cp_cmd!$G:$G,cp_cmd!$D:$D,"="&amp;$B21,cp_cmd!$I:$I,"="&amp;AZ$1,cp_cmd!$J:$J,"=2000g")</f>
        <v>0</v>
      </c>
      <c r="BA21" s="47" t="n">
        <f aca="false">SUMIFS(cp_cmd!$G:$G,cp_cmd!$D:$D,"="&amp;$B21,cp_cmd!$I:$I,"="&amp;BA$1,cp_cmd!$J:$J,"=500g")</f>
        <v>0</v>
      </c>
      <c r="BB21" s="42" t="n">
        <f aca="false">SUMIFS(cp_cmd!$G:$G,cp_cmd!$D:$D,"="&amp;$B21,cp_cmd!$I:$I,"="&amp;BB$1,cp_cmd!$J:$J,"=500g")</f>
        <v>0</v>
      </c>
      <c r="BC21" s="43" t="n">
        <f aca="false">SUMIFS(cp_cmd!$G:$G,cp_cmd!$D:$D,"="&amp;$B21,cp_cmd!$I:$I,"="&amp;BC$1,cp_cmd!$J:$J,"=350g")</f>
        <v>0</v>
      </c>
      <c r="BD21" s="43" t="n">
        <f aca="false">SUMIFS(cp_cmd!$G:$G,cp_cmd!$D:$D,"="&amp;$B21,cp_cmd!$I:$I,"="&amp;BD$1,cp_cmd!$J:$J,"=350g")</f>
        <v>0</v>
      </c>
      <c r="BE21" s="43" t="n">
        <f aca="false">SUMIFS(cp_cmd!$G:$G,cp_cmd!$D:$D,"="&amp;$B21,cp_cmd!$I:$I,"="&amp;BE$1,cp_cmd!$J:$J,"=350g")</f>
        <v>0</v>
      </c>
      <c r="BF21" s="42" t="n">
        <f aca="false">SUMIFS(cp_cmd!$G:$G,cp_cmd!$D:$D,"="&amp;$B21,cp_cmd!$I:$I,"="&amp;BF$1,cp_cmd!$J:$J,"=500g")</f>
        <v>0</v>
      </c>
      <c r="BG21" s="42" t="n">
        <f aca="false">SUMIFS(cp_cmd!$G:$G,cp_cmd!$D:$D,"="&amp;$B21,cp_cmd!$I:$I,"="&amp;BG$1,cp_cmd!$J:$J,"=500g")</f>
        <v>0</v>
      </c>
      <c r="BH21" s="43" t="n">
        <f aca="false">SUMIFS(cp_cmd!$G:$G,cp_cmd!$D:$D,"="&amp;$B21,cp_cmd!$I:$I,"="&amp;BH$1,cp_cmd!$J:$J,"=120g")</f>
        <v>0</v>
      </c>
      <c r="BI21" s="43" t="n">
        <f aca="false">SUMIFS(cp_cmd!$G:$G,cp_cmd!$D:$D,"="&amp;$B21,cp_cmd!$I:$I,"="&amp;BI$1,cp_cmd!$J:$J,"=120g")</f>
        <v>0</v>
      </c>
      <c r="BJ21" s="43" t="n">
        <f aca="false">SUMIFS(cp_cmd!$G:$G,cp_cmd!$D:$D,"="&amp;$B21,cp_cmd!$I:$I,"="&amp;BJ$1,cp_cmd!$J:$J,"=260g")</f>
        <v>0</v>
      </c>
      <c r="BK21" s="42" t="n">
        <f aca="false">SUMIFS(cp_cmd!$G:$G,cp_cmd!$D:$D,"="&amp;$B21,cp_cmd!$I:$I,"="&amp;BK$1,cp_cmd!$J:$J,"=500g")</f>
        <v>0</v>
      </c>
      <c r="BL21" s="43" t="n">
        <f aca="false">SUM(D21:BK21)</f>
        <v>0</v>
      </c>
      <c r="BM21" s="50"/>
      <c r="BN21" s="51"/>
      <c r="BP21" s="3" t="n">
        <f aca="false">SUMPRODUCT(D21:BI21,D$46:BI$46)*(1-BO21/100)</f>
        <v>0</v>
      </c>
    </row>
    <row r="22" s="3" customFormat="true" ht="38.25" hidden="false" customHeight="true" outlineLevel="0" collapsed="false">
      <c r="A22" s="55"/>
      <c r="B22" s="48" t="str">
        <f aca="false">cp_bl!L21</f>
        <v/>
      </c>
      <c r="C22" s="49"/>
      <c r="D22" s="42" t="n">
        <f aca="false">SUMIFS(cp_cmd!$G:$G,cp_cmd!$D:$D,"="&amp;$B22,cp_cmd!$I:$I,"="&amp;D$1,cp_cmd!$J:$J,"=500g")</f>
        <v>0</v>
      </c>
      <c r="E22" s="42" t="n">
        <f aca="false">SUMIFS(cp_cmd!$G:$G,cp_cmd!$D:$D,"="&amp;$B22,cp_cmd!$I:$I,"="&amp;D$1,cp_cmd!$J:$J,"=1000g")</f>
        <v>0</v>
      </c>
      <c r="F22" s="42" t="n">
        <f aca="false">SUMIFS(cp_cmd!$G:$G,cp_cmd!$D:$D,"="&amp;$B22,cp_cmd!$I:$I,"="&amp;D$1,cp_cmd!$J:$J,"=3000g")</f>
        <v>0</v>
      </c>
      <c r="G22" s="43" t="n">
        <f aca="false">SUMIFS(cp_cmd!$G:$G,cp_cmd!$D:$D,"="&amp;$B22,cp_cmd!$I:$I,"="&amp;G$1,cp_cmd!$J:$J,"=500g")</f>
        <v>0</v>
      </c>
      <c r="H22" s="42" t="n">
        <f aca="false">SUMIFS(cp_cmd!$G:$G,cp_cmd!$D:$D,"="&amp;$B22,cp_cmd!$I:$I,"="&amp;H$1,cp_cmd!$J:$J,"=1000g")</f>
        <v>0</v>
      </c>
      <c r="I22" s="43" t="n">
        <f aca="false">SUMIFS(cp_cmd!$G:$G,cp_cmd!$D:$D,"="&amp;$B22,cp_cmd!$I:$I,"="&amp;I$1,cp_cmd!$J:$J,"=500g")</f>
        <v>0</v>
      </c>
      <c r="J22" s="44"/>
      <c r="K22" s="43" t="n">
        <f aca="false">SUMIFS(cp_cmd!$G:$G,cp_cmd!$D:$D,"="&amp;$B22,cp_cmd!$I:$I,"="&amp;K$1,cp_cmd!$J:$J,"=500g")</f>
        <v>0</v>
      </c>
      <c r="L22" s="43" t="n">
        <f aca="false">SUMIFS(cp_cmd!$G:$G,cp_cmd!$D:$D,"="&amp;$B22,cp_cmd!$I:$I,"="&amp;K$1,cp_cmd!$J:$J,"=1000g")</f>
        <v>0</v>
      </c>
      <c r="M22" s="43" t="n">
        <f aca="false">SUMIFS(cp_cmd!$G:$G,cp_cmd!$D:$D,"="&amp;$B22,cp_cmd!$I:$I,"="&amp;K$1,cp_cmd!$J:$J,"=3000g")</f>
        <v>0</v>
      </c>
      <c r="N22" s="43" t="n">
        <f aca="false">SUMIFS(cp_cmd!$G:$G,cp_cmd!$D:$D,"="&amp;$B22,cp_cmd!$I:$I,"="&amp;N$1,cp_cmd!$J:$J,"=500g")</f>
        <v>0</v>
      </c>
      <c r="O22" s="43"/>
      <c r="P22" s="44"/>
      <c r="Q22" s="43" t="n">
        <f aca="false">SUMIFS(cp_cmd!$G:$G,cp_cmd!$D:$D,"="&amp;$B22,cp_cmd!$I:$I,"="&amp;Q$1,cp_cmd!$J:$J,"=500g")</f>
        <v>0</v>
      </c>
      <c r="R22" s="43" t="n">
        <f aca="false">SUMIFS(cp_cmd!$G:$G,cp_cmd!$D:$D,"="&amp;$B22,cp_cmd!$I:$I,"="&amp;Q$1,cp_cmd!$J:$J,"=1000g")</f>
        <v>0</v>
      </c>
      <c r="S22" s="42" t="n">
        <f aca="false">SUMIFS(cp_cmd!$G:$G,cp_cmd!$D:$D,"="&amp;$B22,cp_cmd!$I:$I,"="&amp;S$1,cp_cmd!$J:$J,"=500g")</f>
        <v>0</v>
      </c>
      <c r="T22" s="44"/>
      <c r="U22" s="43" t="n">
        <f aca="false">SUMIFS(cp_cmd!$G:$G,cp_cmd!$D:$D,"="&amp;$B22,cp_cmd!$I:$I,"="&amp;U$1,cp_cmd!$J:$J,"=500g")</f>
        <v>0</v>
      </c>
      <c r="V22" s="43" t="n">
        <f aca="false">SUMIFS(cp_cmd!$G:$G,cp_cmd!$D:$D,"="&amp;$B22,cp_cmd!$I:$I,"="&amp;U$1,cp_cmd!$J:$J,"=1000g")</f>
        <v>0</v>
      </c>
      <c r="W22" s="43" t="n">
        <f aca="false">SUMIFS(cp_cmd!$G:$G,cp_cmd!$D:$D,"="&amp;$B22,cp_cmd!$I:$I,"="&amp;U$1,cp_cmd!$J:$J,"=2000g")</f>
        <v>0</v>
      </c>
      <c r="X22" s="44"/>
      <c r="Y22" s="45" t="n">
        <f aca="false">SUMIFS(cp_cmd!$G:$G,cp_cmd!$D:$D,"="&amp;$B22,cp_cmd!$I:$I,"="&amp;Y$1,cp_cmd!$J:$J,"=500g")</f>
        <v>0</v>
      </c>
      <c r="Z22" s="45" t="n">
        <f aca="false">SUMIFS(cp_cmd!$G:$G,cp_cmd!$D:$D,"="&amp;$B22,cp_cmd!$I:$I,"="&amp;Y$1,cp_cmd!$J:$J,"=1000g")</f>
        <v>0</v>
      </c>
      <c r="AA22" s="45" t="n">
        <f aca="false">SUMIFS(cp_cmd!$G:$G,cp_cmd!$D:$D,"="&amp;$B22,cp_cmd!$I:$I,"="&amp;Y$1,cp_cmd!$J:$J,"=3000g")</f>
        <v>0</v>
      </c>
      <c r="AB22" s="44"/>
      <c r="AC22" s="43" t="n">
        <f aca="false">SUMIFS(cp_cmd!$G:$G,cp_cmd!$D:$D,"="&amp;$B22,cp_cmd!$I:$I,"="&amp;AC$1,cp_cmd!$J:$J,"=500g")</f>
        <v>0</v>
      </c>
      <c r="AD22" s="43" t="n">
        <f aca="false">SUMIFS(cp_cmd!$G:$G,cp_cmd!$D:$D,"="&amp;$B22,cp_cmd!$I:$I,"="&amp;AC$1,cp_cmd!$J:$J,"=1000g")</f>
        <v>0</v>
      </c>
      <c r="AE22" s="44"/>
      <c r="AF22" s="44"/>
      <c r="AG22" s="44"/>
      <c r="AH22" s="44"/>
      <c r="AI22" s="43" t="n">
        <f aca="false">SUMIFS(cp_cmd!$G:$G,cp_cmd!$D:$D,"="&amp;$B22,cp_cmd!$I:$I,"="&amp;AI$1,cp_cmd!$J:$J,"=500g")</f>
        <v>0</v>
      </c>
      <c r="AJ22" s="43" t="n">
        <f aca="false">SUMIFS(cp_cmd!$G:$G,cp_cmd!$D:$D,"="&amp;$B22,cp_cmd!$I:$I,"="&amp;AI$1,cp_cmd!$J:$J,"=1000g")</f>
        <v>0</v>
      </c>
      <c r="AK22" s="46"/>
      <c r="AL22" s="47" t="n">
        <f aca="false">SUMIFS(cp_cmd!$G:$G,cp_cmd!$D:$D,"="&amp;$B22,cp_cmd!$I:$I,"="&amp;AL$1,cp_cmd!$J:$J,"=500g")</f>
        <v>0</v>
      </c>
      <c r="AM22" s="44"/>
      <c r="AN22" s="44" t="n">
        <f aca="false">SUMIFS(cp_cmd!$G:$G,cp_cmd!$D:$D,"="&amp;$B22,cp_cmd!$I:$I,"="&amp;AN$1,cp_cmd!$J:$J,"=500g")</f>
        <v>0</v>
      </c>
      <c r="AO22" s="44"/>
      <c r="AP22" s="44"/>
      <c r="AQ22" s="44"/>
      <c r="AR22" s="44"/>
      <c r="AS22" s="44"/>
      <c r="AT22" s="44"/>
      <c r="AU22" s="44"/>
      <c r="AV22" s="44"/>
      <c r="AW22" s="43" t="n">
        <f aca="false">SUMIFS(cp_cmd!$G:$G,cp_cmd!$D:$D,"="&amp;$B22,cp_cmd!$I:$I,"="&amp;AW$1,cp_cmd!$J:$J,"=500g")</f>
        <v>0</v>
      </c>
      <c r="AX22" s="43" t="n">
        <f aca="false">SUMIFS(cp_cmd!$G:$G,cp_cmd!$D:$D,"="&amp;$B22,cp_cmd!$I:$I,"="&amp;AX$1,cp_cmd!$J:$J,"=500g")</f>
        <v>0</v>
      </c>
      <c r="AY22" s="43" t="n">
        <f aca="false">SUMIFS(cp_cmd!$G:$G,cp_cmd!$D:$D,"="&amp;$B22,cp_cmd!$I:$I,"="&amp;AX$1,cp_cmd!$J:$J,"=1000g")</f>
        <v>0</v>
      </c>
      <c r="AZ22" s="46" t="n">
        <f aca="false">SUMIFS(cp_cmd!$G:$G,cp_cmd!$D:$D,"="&amp;$B22,cp_cmd!$I:$I,"="&amp;AZ$1,cp_cmd!$J:$J,"=2000g")</f>
        <v>0</v>
      </c>
      <c r="BA22" s="47" t="n">
        <f aca="false">SUMIFS(cp_cmd!$G:$G,cp_cmd!$D:$D,"="&amp;$B22,cp_cmd!$I:$I,"="&amp;BA$1,cp_cmd!$J:$J,"=500g")</f>
        <v>0</v>
      </c>
      <c r="BB22" s="42" t="n">
        <f aca="false">SUMIFS(cp_cmd!$G:$G,cp_cmd!$D:$D,"="&amp;$B22,cp_cmd!$I:$I,"="&amp;BB$1,cp_cmd!$J:$J,"=500g")</f>
        <v>0</v>
      </c>
      <c r="BC22" s="43" t="n">
        <f aca="false">SUMIFS(cp_cmd!$G:$G,cp_cmd!$D:$D,"="&amp;$B22,cp_cmd!$I:$I,"="&amp;BC$1,cp_cmd!$J:$J,"=350g")</f>
        <v>0</v>
      </c>
      <c r="BD22" s="43" t="n">
        <f aca="false">SUMIFS(cp_cmd!$G:$G,cp_cmd!$D:$D,"="&amp;$B22,cp_cmd!$I:$I,"="&amp;BD$1,cp_cmd!$J:$J,"=350g")</f>
        <v>0</v>
      </c>
      <c r="BE22" s="43" t="n">
        <f aca="false">SUMIFS(cp_cmd!$G:$G,cp_cmd!$D:$D,"="&amp;$B22,cp_cmd!$I:$I,"="&amp;BE$1,cp_cmd!$J:$J,"=350g")</f>
        <v>0</v>
      </c>
      <c r="BF22" s="42" t="n">
        <f aca="false">SUMIFS(cp_cmd!$G:$G,cp_cmd!$D:$D,"="&amp;$B22,cp_cmd!$I:$I,"="&amp;BF$1,cp_cmd!$J:$J,"=500g")</f>
        <v>0</v>
      </c>
      <c r="BG22" s="42" t="n">
        <f aca="false">SUMIFS(cp_cmd!$G:$G,cp_cmd!$D:$D,"="&amp;$B22,cp_cmd!$I:$I,"="&amp;BG$1,cp_cmd!$J:$J,"=500g")</f>
        <v>0</v>
      </c>
      <c r="BH22" s="43" t="n">
        <f aca="false">SUMIFS(cp_cmd!$G:$G,cp_cmd!$D:$D,"="&amp;$B22,cp_cmd!$I:$I,"="&amp;BH$1,cp_cmd!$J:$J,"=120g")</f>
        <v>0</v>
      </c>
      <c r="BI22" s="43" t="n">
        <f aca="false">SUMIFS(cp_cmd!$G:$G,cp_cmd!$D:$D,"="&amp;$B22,cp_cmd!$I:$I,"="&amp;BI$1,cp_cmd!$J:$J,"=120g")</f>
        <v>0</v>
      </c>
      <c r="BJ22" s="43" t="n">
        <f aca="false">SUMIFS(cp_cmd!$G:$G,cp_cmd!$D:$D,"="&amp;$B22,cp_cmd!$I:$I,"="&amp;BJ$1,cp_cmd!$J:$J,"=260g")</f>
        <v>0</v>
      </c>
      <c r="BK22" s="42" t="n">
        <f aca="false">SUMIFS(cp_cmd!$G:$G,cp_cmd!$D:$D,"="&amp;$B22,cp_cmd!$I:$I,"="&amp;BK$1,cp_cmd!$J:$J,"=500g")</f>
        <v>0</v>
      </c>
      <c r="BL22" s="43" t="n">
        <f aca="false">SUM(D22:BK22)</f>
        <v>0</v>
      </c>
      <c r="BM22" s="50"/>
      <c r="BP22" s="3" t="n">
        <f aca="false">SUMPRODUCT(D22:BI22,D$46:BI$46)*(1-BO22/100)</f>
        <v>0</v>
      </c>
    </row>
    <row r="23" s="3" customFormat="true" ht="38.25" hidden="false" customHeight="true" outlineLevel="0" collapsed="false">
      <c r="A23" s="55"/>
      <c r="B23" s="48" t="str">
        <f aca="false">cp_bl!L22</f>
        <v/>
      </c>
      <c r="C23" s="49"/>
      <c r="D23" s="42" t="n">
        <f aca="false">SUMIFS(cp_cmd!$G:$G,cp_cmd!$D:$D,"="&amp;$B23,cp_cmd!$I:$I,"="&amp;D$1,cp_cmd!$J:$J,"=500g")</f>
        <v>0</v>
      </c>
      <c r="E23" s="42" t="n">
        <f aca="false">SUMIFS(cp_cmd!$G:$G,cp_cmd!$D:$D,"="&amp;$B23,cp_cmd!$I:$I,"="&amp;D$1,cp_cmd!$J:$J,"=1000g")</f>
        <v>0</v>
      </c>
      <c r="F23" s="42" t="n">
        <f aca="false">SUMIFS(cp_cmd!$G:$G,cp_cmd!$D:$D,"="&amp;$B23,cp_cmd!$I:$I,"="&amp;D$1,cp_cmd!$J:$J,"=3000g")</f>
        <v>0</v>
      </c>
      <c r="G23" s="43" t="n">
        <f aca="false">SUMIFS(cp_cmd!$G:$G,cp_cmd!$D:$D,"="&amp;$B23,cp_cmd!$I:$I,"="&amp;G$1,cp_cmd!$J:$J,"=500g")</f>
        <v>0</v>
      </c>
      <c r="H23" s="42" t="n">
        <f aca="false">SUMIFS(cp_cmd!$G:$G,cp_cmd!$D:$D,"="&amp;$B23,cp_cmd!$I:$I,"="&amp;H$1,cp_cmd!$J:$J,"=1000g")</f>
        <v>0</v>
      </c>
      <c r="I23" s="43" t="n">
        <f aca="false">SUMIFS(cp_cmd!$G:$G,cp_cmd!$D:$D,"="&amp;$B23,cp_cmd!$I:$I,"="&amp;I$1,cp_cmd!$J:$J,"=500g")</f>
        <v>0</v>
      </c>
      <c r="J23" s="44"/>
      <c r="K23" s="43" t="n">
        <f aca="false">SUMIFS(cp_cmd!$G:$G,cp_cmd!$D:$D,"="&amp;$B23,cp_cmd!$I:$I,"="&amp;K$1,cp_cmd!$J:$J,"=500g")</f>
        <v>0</v>
      </c>
      <c r="L23" s="43" t="n">
        <f aca="false">SUMIFS(cp_cmd!$G:$G,cp_cmd!$D:$D,"="&amp;$B23,cp_cmd!$I:$I,"="&amp;K$1,cp_cmd!$J:$J,"=1000g")</f>
        <v>0</v>
      </c>
      <c r="M23" s="43" t="n">
        <f aca="false">SUMIFS(cp_cmd!$G:$G,cp_cmd!$D:$D,"="&amp;$B23,cp_cmd!$I:$I,"="&amp;K$1,cp_cmd!$J:$J,"=3000g")</f>
        <v>0</v>
      </c>
      <c r="N23" s="43" t="n">
        <f aca="false">SUMIFS(cp_cmd!$G:$G,cp_cmd!$D:$D,"="&amp;$B23,cp_cmd!$I:$I,"="&amp;N$1,cp_cmd!$J:$J,"=500g")</f>
        <v>0</v>
      </c>
      <c r="O23" s="43"/>
      <c r="P23" s="44"/>
      <c r="Q23" s="43" t="n">
        <f aca="false">SUMIFS(cp_cmd!$G:$G,cp_cmd!$D:$D,"="&amp;$B23,cp_cmd!$I:$I,"="&amp;Q$1,cp_cmd!$J:$J,"=500g")</f>
        <v>0</v>
      </c>
      <c r="R23" s="43" t="n">
        <f aca="false">SUMIFS(cp_cmd!$G:$G,cp_cmd!$D:$D,"="&amp;$B23,cp_cmd!$I:$I,"="&amp;Q$1,cp_cmd!$J:$J,"=1000g")</f>
        <v>0</v>
      </c>
      <c r="S23" s="42" t="n">
        <f aca="false">SUMIFS(cp_cmd!$G:$G,cp_cmd!$D:$D,"="&amp;$B23,cp_cmd!$I:$I,"="&amp;S$1,cp_cmd!$J:$J,"=500g")</f>
        <v>0</v>
      </c>
      <c r="T23" s="44"/>
      <c r="U23" s="43" t="n">
        <f aca="false">SUMIFS(cp_cmd!$G:$G,cp_cmd!$D:$D,"="&amp;$B23,cp_cmd!$I:$I,"="&amp;U$1,cp_cmd!$J:$J,"=500g")</f>
        <v>0</v>
      </c>
      <c r="V23" s="43" t="n">
        <f aca="false">SUMIFS(cp_cmd!$G:$G,cp_cmd!$D:$D,"="&amp;$B23,cp_cmd!$I:$I,"="&amp;U$1,cp_cmd!$J:$J,"=1000g")</f>
        <v>0</v>
      </c>
      <c r="W23" s="43" t="n">
        <f aca="false">SUMIFS(cp_cmd!$G:$G,cp_cmd!$D:$D,"="&amp;$B23,cp_cmd!$I:$I,"="&amp;U$1,cp_cmd!$J:$J,"=2000g")</f>
        <v>0</v>
      </c>
      <c r="X23" s="44"/>
      <c r="Y23" s="45" t="n">
        <f aca="false">SUMIFS(cp_cmd!$G:$G,cp_cmd!$D:$D,"="&amp;$B23,cp_cmd!$I:$I,"="&amp;Y$1,cp_cmd!$J:$J,"=500g")</f>
        <v>0</v>
      </c>
      <c r="Z23" s="45" t="n">
        <f aca="false">SUMIFS(cp_cmd!$G:$G,cp_cmd!$D:$D,"="&amp;$B23,cp_cmd!$I:$I,"="&amp;Y$1,cp_cmd!$J:$J,"=1000g")</f>
        <v>0</v>
      </c>
      <c r="AA23" s="45" t="n">
        <f aca="false">SUMIFS(cp_cmd!$G:$G,cp_cmd!$D:$D,"="&amp;$B23,cp_cmd!$I:$I,"="&amp;Y$1,cp_cmd!$J:$J,"=3000g")</f>
        <v>0</v>
      </c>
      <c r="AB23" s="44"/>
      <c r="AC23" s="43" t="n">
        <f aca="false">SUMIFS(cp_cmd!$G:$G,cp_cmd!$D:$D,"="&amp;$B23,cp_cmd!$I:$I,"="&amp;AC$1,cp_cmd!$J:$J,"=500g")</f>
        <v>0</v>
      </c>
      <c r="AD23" s="43" t="n">
        <f aca="false">SUMIFS(cp_cmd!$G:$G,cp_cmd!$D:$D,"="&amp;$B23,cp_cmd!$I:$I,"="&amp;AC$1,cp_cmd!$J:$J,"=1000g")</f>
        <v>0</v>
      </c>
      <c r="AE23" s="44"/>
      <c r="AF23" s="44"/>
      <c r="AG23" s="44"/>
      <c r="AH23" s="44"/>
      <c r="AI23" s="43" t="n">
        <f aca="false">SUMIFS(cp_cmd!$G:$G,cp_cmd!$D:$D,"="&amp;$B23,cp_cmd!$I:$I,"="&amp;AI$1,cp_cmd!$J:$J,"=500g")</f>
        <v>0</v>
      </c>
      <c r="AJ23" s="43" t="n">
        <f aca="false">SUMIFS(cp_cmd!$G:$G,cp_cmd!$D:$D,"="&amp;$B23,cp_cmd!$I:$I,"="&amp;AI$1,cp_cmd!$J:$J,"=1000g")</f>
        <v>0</v>
      </c>
      <c r="AK23" s="46"/>
      <c r="AL23" s="47" t="n">
        <f aca="false">SUMIFS(cp_cmd!$G:$G,cp_cmd!$D:$D,"="&amp;$B23,cp_cmd!$I:$I,"="&amp;AL$1,cp_cmd!$J:$J,"=500g")</f>
        <v>0</v>
      </c>
      <c r="AM23" s="44"/>
      <c r="AN23" s="44" t="n">
        <f aca="false">SUMIFS(cp_cmd!$G:$G,cp_cmd!$D:$D,"="&amp;$B23,cp_cmd!$I:$I,"="&amp;AN$1,cp_cmd!$J:$J,"=500g")</f>
        <v>0</v>
      </c>
      <c r="AO23" s="44"/>
      <c r="AP23" s="44"/>
      <c r="AQ23" s="44"/>
      <c r="AR23" s="44"/>
      <c r="AS23" s="44"/>
      <c r="AT23" s="44"/>
      <c r="AU23" s="44"/>
      <c r="AV23" s="44"/>
      <c r="AW23" s="43" t="n">
        <f aca="false">SUMIFS(cp_cmd!$G:$G,cp_cmd!$D:$D,"="&amp;$B23,cp_cmd!$I:$I,"="&amp;AW$1,cp_cmd!$J:$J,"=500g")</f>
        <v>0</v>
      </c>
      <c r="AX23" s="43" t="n">
        <f aca="false">SUMIFS(cp_cmd!$G:$G,cp_cmd!$D:$D,"="&amp;$B23,cp_cmd!$I:$I,"="&amp;AX$1,cp_cmd!$J:$J,"=500g")</f>
        <v>0</v>
      </c>
      <c r="AY23" s="43" t="n">
        <f aca="false">SUMIFS(cp_cmd!$G:$G,cp_cmd!$D:$D,"="&amp;$B23,cp_cmd!$I:$I,"="&amp;AX$1,cp_cmd!$J:$J,"=1000g")</f>
        <v>0</v>
      </c>
      <c r="AZ23" s="46" t="n">
        <f aca="false">SUMIFS(cp_cmd!$G:$G,cp_cmd!$D:$D,"="&amp;$B23,cp_cmd!$I:$I,"="&amp;AZ$1,cp_cmd!$J:$J,"=2000g")</f>
        <v>0</v>
      </c>
      <c r="BA23" s="47" t="n">
        <f aca="false">SUMIFS(cp_cmd!$G:$G,cp_cmd!$D:$D,"="&amp;$B23,cp_cmd!$I:$I,"="&amp;BA$1,cp_cmd!$J:$J,"=500g")</f>
        <v>0</v>
      </c>
      <c r="BB23" s="42" t="n">
        <f aca="false">SUMIFS(cp_cmd!$G:$G,cp_cmd!$D:$D,"="&amp;$B23,cp_cmd!$I:$I,"="&amp;BB$1,cp_cmd!$J:$J,"=500g")</f>
        <v>0</v>
      </c>
      <c r="BC23" s="43" t="n">
        <f aca="false">SUMIFS(cp_cmd!$G:$G,cp_cmd!$D:$D,"="&amp;$B23,cp_cmd!$I:$I,"="&amp;BC$1,cp_cmd!$J:$J,"=350g")</f>
        <v>0</v>
      </c>
      <c r="BD23" s="43" t="n">
        <f aca="false">SUMIFS(cp_cmd!$G:$G,cp_cmd!$D:$D,"="&amp;$B23,cp_cmd!$I:$I,"="&amp;BD$1,cp_cmd!$J:$J,"=350g")</f>
        <v>0</v>
      </c>
      <c r="BE23" s="43" t="n">
        <f aca="false">SUMIFS(cp_cmd!$G:$G,cp_cmd!$D:$D,"="&amp;$B23,cp_cmd!$I:$I,"="&amp;BE$1,cp_cmd!$J:$J,"=350g")</f>
        <v>0</v>
      </c>
      <c r="BF23" s="42" t="n">
        <f aca="false">SUMIFS(cp_cmd!$G:$G,cp_cmd!$D:$D,"="&amp;$B23,cp_cmd!$I:$I,"="&amp;BF$1,cp_cmd!$J:$J,"=500g")</f>
        <v>0</v>
      </c>
      <c r="BG23" s="42" t="n">
        <f aca="false">SUMIFS(cp_cmd!$G:$G,cp_cmd!$D:$D,"="&amp;$B23,cp_cmd!$I:$I,"="&amp;BG$1,cp_cmd!$J:$J,"=500g")</f>
        <v>0</v>
      </c>
      <c r="BH23" s="43" t="n">
        <f aca="false">SUMIFS(cp_cmd!$G:$G,cp_cmd!$D:$D,"="&amp;$B23,cp_cmd!$I:$I,"="&amp;BH$1,cp_cmd!$J:$J,"=120g")</f>
        <v>0</v>
      </c>
      <c r="BI23" s="43" t="n">
        <f aca="false">SUMIFS(cp_cmd!$G:$G,cp_cmd!$D:$D,"="&amp;$B23,cp_cmd!$I:$I,"="&amp;BI$1,cp_cmd!$J:$J,"=120g")</f>
        <v>0</v>
      </c>
      <c r="BJ23" s="43" t="n">
        <f aca="false">SUMIFS(cp_cmd!$G:$G,cp_cmd!$D:$D,"="&amp;$B23,cp_cmd!$I:$I,"="&amp;BJ$1,cp_cmd!$J:$J,"=260g")</f>
        <v>0</v>
      </c>
      <c r="BK23" s="42" t="n">
        <f aca="false">SUMIFS(cp_cmd!$G:$G,cp_cmd!$D:$D,"="&amp;$B23,cp_cmd!$I:$I,"="&amp;BK$1,cp_cmd!$J:$J,"=500g")</f>
        <v>0</v>
      </c>
      <c r="BL23" s="43" t="n">
        <f aca="false">SUM(D23:BK23)</f>
        <v>0</v>
      </c>
      <c r="BM23" s="50"/>
      <c r="BP23" s="3" t="n">
        <f aca="false">SUMPRODUCT(D23:BI23,D$46:BI$46)*(1-BO23/100)</f>
        <v>0</v>
      </c>
    </row>
    <row r="24" s="3" customFormat="true" ht="38.25" hidden="false" customHeight="true" outlineLevel="0" collapsed="false">
      <c r="A24" s="55"/>
      <c r="B24" s="48" t="str">
        <f aca="false">cp_bl!L23</f>
        <v/>
      </c>
      <c r="C24" s="49"/>
      <c r="D24" s="42" t="n">
        <f aca="false">SUMIFS(cp_cmd!$G:$G,cp_cmd!$D:$D,"="&amp;$B24,cp_cmd!$I:$I,"="&amp;D$1,cp_cmd!$J:$J,"=500g")</f>
        <v>0</v>
      </c>
      <c r="E24" s="42" t="n">
        <f aca="false">SUMIFS(cp_cmd!$G:$G,cp_cmd!$D:$D,"="&amp;$B24,cp_cmd!$I:$I,"="&amp;D$1,cp_cmd!$J:$J,"=1000g")</f>
        <v>0</v>
      </c>
      <c r="F24" s="42" t="n">
        <f aca="false">SUMIFS(cp_cmd!$G:$G,cp_cmd!$D:$D,"="&amp;$B24,cp_cmd!$I:$I,"="&amp;D$1,cp_cmd!$J:$J,"=3000g")</f>
        <v>0</v>
      </c>
      <c r="G24" s="43" t="n">
        <f aca="false">SUMIFS(cp_cmd!$G:$G,cp_cmd!$D:$D,"="&amp;$B24,cp_cmd!$I:$I,"="&amp;G$1,cp_cmd!$J:$J,"=500g")</f>
        <v>0</v>
      </c>
      <c r="H24" s="42" t="n">
        <f aca="false">SUMIFS(cp_cmd!$G:$G,cp_cmd!$D:$D,"="&amp;$B24,cp_cmd!$I:$I,"="&amp;H$1,cp_cmd!$J:$J,"=1000g")</f>
        <v>0</v>
      </c>
      <c r="I24" s="43" t="n">
        <f aca="false">SUMIFS(cp_cmd!$G:$G,cp_cmd!$D:$D,"="&amp;$B24,cp_cmd!$I:$I,"="&amp;I$1,cp_cmd!$J:$J,"=500g")</f>
        <v>0</v>
      </c>
      <c r="J24" s="44"/>
      <c r="K24" s="43" t="n">
        <f aca="false">SUMIFS(cp_cmd!$G:$G,cp_cmd!$D:$D,"="&amp;$B24,cp_cmd!$I:$I,"="&amp;K$1,cp_cmd!$J:$J,"=500g")</f>
        <v>0</v>
      </c>
      <c r="L24" s="43" t="n">
        <f aca="false">SUMIFS(cp_cmd!$G:$G,cp_cmd!$D:$D,"="&amp;$B24,cp_cmd!$I:$I,"="&amp;K$1,cp_cmd!$J:$J,"=1000g")</f>
        <v>0</v>
      </c>
      <c r="M24" s="43" t="n">
        <f aca="false">SUMIFS(cp_cmd!$G:$G,cp_cmd!$D:$D,"="&amp;$B24,cp_cmd!$I:$I,"="&amp;K$1,cp_cmd!$J:$J,"=3000g")</f>
        <v>0</v>
      </c>
      <c r="N24" s="43" t="n">
        <f aca="false">SUMIFS(cp_cmd!$G:$G,cp_cmd!$D:$D,"="&amp;$B24,cp_cmd!$I:$I,"="&amp;N$1,cp_cmd!$J:$J,"=500g")</f>
        <v>0</v>
      </c>
      <c r="O24" s="43"/>
      <c r="P24" s="44"/>
      <c r="Q24" s="43" t="n">
        <f aca="false">SUMIFS(cp_cmd!$G:$G,cp_cmd!$D:$D,"="&amp;$B24,cp_cmd!$I:$I,"="&amp;Q$1,cp_cmd!$J:$J,"=500g")</f>
        <v>0</v>
      </c>
      <c r="R24" s="43" t="n">
        <f aca="false">SUMIFS(cp_cmd!$G:$G,cp_cmd!$D:$D,"="&amp;$B24,cp_cmd!$I:$I,"="&amp;Q$1,cp_cmd!$J:$J,"=1000g")</f>
        <v>0</v>
      </c>
      <c r="S24" s="42" t="n">
        <f aca="false">SUMIFS(cp_cmd!$G:$G,cp_cmd!$D:$D,"="&amp;$B24,cp_cmd!$I:$I,"="&amp;S$1,cp_cmd!$J:$J,"=500g")</f>
        <v>0</v>
      </c>
      <c r="T24" s="44"/>
      <c r="U24" s="43" t="n">
        <f aca="false">SUMIFS(cp_cmd!$G:$G,cp_cmd!$D:$D,"="&amp;$B24,cp_cmd!$I:$I,"="&amp;U$1,cp_cmd!$J:$J,"=500g")</f>
        <v>0</v>
      </c>
      <c r="V24" s="43" t="n">
        <f aca="false">SUMIFS(cp_cmd!$G:$G,cp_cmd!$D:$D,"="&amp;$B24,cp_cmd!$I:$I,"="&amp;U$1,cp_cmd!$J:$J,"=1000g")</f>
        <v>0</v>
      </c>
      <c r="W24" s="43" t="n">
        <f aca="false">SUMIFS(cp_cmd!$G:$G,cp_cmd!$D:$D,"="&amp;$B24,cp_cmd!$I:$I,"="&amp;U$1,cp_cmd!$J:$J,"=2000g")</f>
        <v>0</v>
      </c>
      <c r="X24" s="44"/>
      <c r="Y24" s="45" t="n">
        <f aca="false">SUMIFS(cp_cmd!$G:$G,cp_cmd!$D:$D,"="&amp;$B24,cp_cmd!$I:$I,"="&amp;Y$1,cp_cmd!$J:$J,"=500g")</f>
        <v>0</v>
      </c>
      <c r="Z24" s="45" t="n">
        <f aca="false">SUMIFS(cp_cmd!$G:$G,cp_cmd!$D:$D,"="&amp;$B24,cp_cmd!$I:$I,"="&amp;Y$1,cp_cmd!$J:$J,"=1000g")</f>
        <v>0</v>
      </c>
      <c r="AA24" s="45" t="n">
        <f aca="false">SUMIFS(cp_cmd!$G:$G,cp_cmd!$D:$D,"="&amp;$B24,cp_cmd!$I:$I,"="&amp;Y$1,cp_cmd!$J:$J,"=3000g")</f>
        <v>0</v>
      </c>
      <c r="AB24" s="44"/>
      <c r="AC24" s="43" t="n">
        <f aca="false">SUMIFS(cp_cmd!$G:$G,cp_cmd!$D:$D,"="&amp;$B24,cp_cmd!$I:$I,"="&amp;AC$1,cp_cmd!$J:$J,"=500g")</f>
        <v>0</v>
      </c>
      <c r="AD24" s="43" t="n">
        <f aca="false">SUMIFS(cp_cmd!$G:$G,cp_cmd!$D:$D,"="&amp;$B24,cp_cmd!$I:$I,"="&amp;AC$1,cp_cmd!$J:$J,"=1000g")</f>
        <v>0</v>
      </c>
      <c r="AE24" s="44"/>
      <c r="AF24" s="44"/>
      <c r="AG24" s="44"/>
      <c r="AH24" s="44"/>
      <c r="AI24" s="43" t="n">
        <f aca="false">SUMIFS(cp_cmd!$G:$G,cp_cmd!$D:$D,"="&amp;$B24,cp_cmd!$I:$I,"="&amp;AI$1,cp_cmd!$J:$J,"=500g")</f>
        <v>0</v>
      </c>
      <c r="AJ24" s="43" t="n">
        <f aca="false">SUMIFS(cp_cmd!$G:$G,cp_cmd!$D:$D,"="&amp;$B24,cp_cmd!$I:$I,"="&amp;AI$1,cp_cmd!$J:$J,"=1000g")</f>
        <v>0</v>
      </c>
      <c r="AK24" s="46"/>
      <c r="AL24" s="47" t="n">
        <f aca="false">SUMIFS(cp_cmd!$G:$G,cp_cmd!$D:$D,"="&amp;$B24,cp_cmd!$I:$I,"="&amp;AL$1,cp_cmd!$J:$J,"=500g")</f>
        <v>0</v>
      </c>
      <c r="AM24" s="44"/>
      <c r="AN24" s="44" t="n">
        <f aca="false">SUMIFS(cp_cmd!$G:$G,cp_cmd!$D:$D,"="&amp;$B24,cp_cmd!$I:$I,"="&amp;AN$1,cp_cmd!$J:$J,"=500g")</f>
        <v>0</v>
      </c>
      <c r="AO24" s="44"/>
      <c r="AP24" s="44"/>
      <c r="AQ24" s="44"/>
      <c r="AR24" s="44"/>
      <c r="AS24" s="44"/>
      <c r="AT24" s="44"/>
      <c r="AU24" s="44"/>
      <c r="AV24" s="44"/>
      <c r="AW24" s="43" t="n">
        <f aca="false">SUMIFS(cp_cmd!$G:$G,cp_cmd!$D:$D,"="&amp;$B24,cp_cmd!$I:$I,"="&amp;AW$1,cp_cmd!$J:$J,"=500g")</f>
        <v>0</v>
      </c>
      <c r="AX24" s="43" t="n">
        <f aca="false">SUMIFS(cp_cmd!$G:$G,cp_cmd!$D:$D,"="&amp;$B24,cp_cmd!$I:$I,"="&amp;AX$1,cp_cmd!$J:$J,"=500g")</f>
        <v>0</v>
      </c>
      <c r="AY24" s="43" t="n">
        <f aca="false">SUMIFS(cp_cmd!$G:$G,cp_cmd!$D:$D,"="&amp;$B24,cp_cmd!$I:$I,"="&amp;AX$1,cp_cmd!$J:$J,"=1000g")</f>
        <v>0</v>
      </c>
      <c r="AZ24" s="46" t="n">
        <f aca="false">SUMIFS(cp_cmd!$G:$G,cp_cmd!$D:$D,"="&amp;$B24,cp_cmd!$I:$I,"="&amp;AZ$1,cp_cmd!$J:$J,"=2000g")</f>
        <v>0</v>
      </c>
      <c r="BA24" s="47" t="n">
        <f aca="false">SUMIFS(cp_cmd!$G:$G,cp_cmd!$D:$D,"="&amp;$B24,cp_cmd!$I:$I,"="&amp;BA$1,cp_cmd!$J:$J,"=500g")</f>
        <v>0</v>
      </c>
      <c r="BB24" s="42" t="n">
        <f aca="false">SUMIFS(cp_cmd!$G:$G,cp_cmd!$D:$D,"="&amp;$B24,cp_cmd!$I:$I,"="&amp;BB$1,cp_cmd!$J:$J,"=500g")</f>
        <v>0</v>
      </c>
      <c r="BC24" s="43" t="n">
        <f aca="false">SUMIFS(cp_cmd!$G:$G,cp_cmd!$D:$D,"="&amp;$B24,cp_cmd!$I:$I,"="&amp;BC$1,cp_cmd!$J:$J,"=350g")</f>
        <v>0</v>
      </c>
      <c r="BD24" s="43" t="n">
        <f aca="false">SUMIFS(cp_cmd!$G:$G,cp_cmd!$D:$D,"="&amp;$B24,cp_cmd!$I:$I,"="&amp;BD$1,cp_cmd!$J:$J,"=350g")</f>
        <v>0</v>
      </c>
      <c r="BE24" s="43" t="n">
        <f aca="false">SUMIFS(cp_cmd!$G:$G,cp_cmd!$D:$D,"="&amp;$B24,cp_cmd!$I:$I,"="&amp;BE$1,cp_cmd!$J:$J,"=350g")</f>
        <v>0</v>
      </c>
      <c r="BF24" s="42" t="n">
        <f aca="false">SUMIFS(cp_cmd!$G:$G,cp_cmd!$D:$D,"="&amp;$B24,cp_cmd!$I:$I,"="&amp;BF$1,cp_cmd!$J:$J,"=500g")</f>
        <v>0</v>
      </c>
      <c r="BG24" s="42" t="n">
        <f aca="false">SUMIFS(cp_cmd!$G:$G,cp_cmd!$D:$D,"="&amp;$B24,cp_cmd!$I:$I,"="&amp;BG$1,cp_cmd!$J:$J,"=500g")</f>
        <v>0</v>
      </c>
      <c r="BH24" s="43" t="n">
        <f aca="false">SUMIFS(cp_cmd!$G:$G,cp_cmd!$D:$D,"="&amp;$B24,cp_cmd!$I:$I,"="&amp;BH$1,cp_cmd!$J:$J,"=120g")</f>
        <v>0</v>
      </c>
      <c r="BI24" s="43" t="n">
        <f aca="false">SUMIFS(cp_cmd!$G:$G,cp_cmd!$D:$D,"="&amp;$B24,cp_cmd!$I:$I,"="&amp;BI$1,cp_cmd!$J:$J,"=120g")</f>
        <v>0</v>
      </c>
      <c r="BJ24" s="43" t="n">
        <f aca="false">SUMIFS(cp_cmd!$G:$G,cp_cmd!$D:$D,"="&amp;$B24,cp_cmd!$I:$I,"="&amp;BJ$1,cp_cmd!$J:$J,"=260g")</f>
        <v>0</v>
      </c>
      <c r="BK24" s="42" t="n">
        <f aca="false">SUMIFS(cp_cmd!$G:$G,cp_cmd!$D:$D,"="&amp;$B24,cp_cmd!$I:$I,"="&amp;BK$1,cp_cmd!$J:$J,"=500g")</f>
        <v>0</v>
      </c>
      <c r="BL24" s="43" t="n">
        <f aca="false">SUM(D24:BK24)</f>
        <v>0</v>
      </c>
      <c r="BM24" s="50"/>
      <c r="BN24" s="51"/>
    </row>
    <row r="25" s="3" customFormat="true" ht="38.25" hidden="false" customHeight="true" outlineLevel="0" collapsed="false">
      <c r="A25" s="55"/>
      <c r="B25" s="48" t="str">
        <f aca="false">cp_bl!L24</f>
        <v/>
      </c>
      <c r="C25" s="49"/>
      <c r="D25" s="42" t="n">
        <f aca="false">SUMIFS(cp_cmd!$G:$G,cp_cmd!$D:$D,"="&amp;$B25,cp_cmd!$I:$I,"="&amp;D$1,cp_cmd!$J:$J,"=500g")</f>
        <v>0</v>
      </c>
      <c r="E25" s="42" t="n">
        <f aca="false">SUMIFS(cp_cmd!$G:$G,cp_cmd!$D:$D,"="&amp;$B25,cp_cmd!$I:$I,"="&amp;D$1,cp_cmd!$J:$J,"=1000g")</f>
        <v>0</v>
      </c>
      <c r="F25" s="42" t="n">
        <f aca="false">SUMIFS(cp_cmd!$G:$G,cp_cmd!$D:$D,"="&amp;$B25,cp_cmd!$I:$I,"="&amp;D$1,cp_cmd!$J:$J,"=3000g")</f>
        <v>0</v>
      </c>
      <c r="G25" s="43"/>
      <c r="H25" s="42" t="n">
        <f aca="false">SUMIFS(cp_cmd!$G:$G,cp_cmd!$D:$D,"="&amp;$B25,cp_cmd!$I:$I,"="&amp;H$1,cp_cmd!$J:$J,"=1000g")</f>
        <v>0</v>
      </c>
      <c r="I25" s="43" t="n">
        <f aca="false">SUMIFS(cp_cmd!$G:$G,cp_cmd!$D:$D,"="&amp;$B25,cp_cmd!$I:$I,"="&amp;I$1,cp_cmd!$J:$J,"=500g")</f>
        <v>0</v>
      </c>
      <c r="J25" s="44"/>
      <c r="K25" s="43" t="n">
        <f aca="false">SUMIFS(cp_cmd!$G:$G,cp_cmd!$D:$D,"="&amp;$B25,cp_cmd!$I:$I,"="&amp;K$1,cp_cmd!$J:$J,"=500g")</f>
        <v>0</v>
      </c>
      <c r="L25" s="43" t="n">
        <f aca="false">SUMIFS(cp_cmd!$G:$G,cp_cmd!$D:$D,"="&amp;$B25,cp_cmd!$I:$I,"="&amp;K$1,cp_cmd!$J:$J,"=1000g")</f>
        <v>0</v>
      </c>
      <c r="M25" s="43" t="n">
        <f aca="false">SUMIFS(cp_cmd!$G:$G,cp_cmd!$D:$D,"="&amp;$B25,cp_cmd!$I:$I,"="&amp;K$1,cp_cmd!$J:$J,"=3000g")</f>
        <v>0</v>
      </c>
      <c r="N25" s="43" t="n">
        <f aca="false">SUMIFS(cp_cmd!$G:$G,cp_cmd!$D:$D,"="&amp;$B25,cp_cmd!$I:$I,"="&amp;N$1,cp_cmd!$J:$J,"=500g")</f>
        <v>0</v>
      </c>
      <c r="O25" s="43"/>
      <c r="P25" s="44"/>
      <c r="Q25" s="43" t="n">
        <f aca="false">SUMIFS(cp_cmd!$G:$G,cp_cmd!$D:$D,"="&amp;$B25,cp_cmd!$I:$I,"="&amp;Q$1,cp_cmd!$J:$J,"=500g")</f>
        <v>0</v>
      </c>
      <c r="R25" s="43" t="n">
        <f aca="false">SUMIFS(cp_cmd!$G:$G,cp_cmd!$D:$D,"="&amp;$B25,cp_cmd!$I:$I,"="&amp;Q$1,cp_cmd!$J:$J,"=1000g")</f>
        <v>0</v>
      </c>
      <c r="S25" s="42" t="n">
        <f aca="false">SUMIFS(cp_cmd!$G:$G,cp_cmd!$D:$D,"="&amp;$B25,cp_cmd!$I:$I,"="&amp;S$1,cp_cmd!$J:$J,"=500g")</f>
        <v>0</v>
      </c>
      <c r="T25" s="44"/>
      <c r="U25" s="43" t="n">
        <f aca="false">SUMIFS(cp_cmd!$G:$G,cp_cmd!$D:$D,"="&amp;$B25,cp_cmd!$I:$I,"="&amp;U$1,cp_cmd!$J:$J,"=500g")</f>
        <v>0</v>
      </c>
      <c r="V25" s="43" t="n">
        <f aca="false">SUMIFS(cp_cmd!$G:$G,cp_cmd!$D:$D,"="&amp;$B25,cp_cmd!$I:$I,"="&amp;U$1,cp_cmd!$J:$J,"=1000g")</f>
        <v>0</v>
      </c>
      <c r="W25" s="43" t="n">
        <f aca="false">SUMIFS(cp_cmd!$G:$G,cp_cmd!$D:$D,"="&amp;$B25,cp_cmd!$I:$I,"="&amp;U$1,cp_cmd!$J:$J,"=2000g")</f>
        <v>0</v>
      </c>
      <c r="X25" s="44"/>
      <c r="Y25" s="45" t="n">
        <f aca="false">SUMIFS(cp_cmd!$G:$G,cp_cmd!$D:$D,"="&amp;$B25,cp_cmd!$I:$I,"="&amp;Y$1,cp_cmd!$J:$J,"=500g")</f>
        <v>0</v>
      </c>
      <c r="Z25" s="45" t="n">
        <f aca="false">SUMIFS(cp_cmd!$G:$G,cp_cmd!$D:$D,"="&amp;$B25,cp_cmd!$I:$I,"="&amp;Y$1,cp_cmd!$J:$J,"=1000g")</f>
        <v>0</v>
      </c>
      <c r="AA25" s="45" t="n">
        <f aca="false">SUMIFS(cp_cmd!$G:$G,cp_cmd!$D:$D,"="&amp;$B25,cp_cmd!$I:$I,"="&amp;Y$1,cp_cmd!$J:$J,"=3000g")</f>
        <v>0</v>
      </c>
      <c r="AB25" s="44"/>
      <c r="AC25" s="43" t="n">
        <f aca="false">SUMIFS(cp_cmd!$G:$G,cp_cmd!$D:$D,"="&amp;$B25,cp_cmd!$I:$I,"="&amp;AC$1,cp_cmd!$J:$J,"=500g")</f>
        <v>0</v>
      </c>
      <c r="AD25" s="43" t="n">
        <f aca="false">SUMIFS(cp_cmd!$G:$G,cp_cmd!$D:$D,"="&amp;$B25,cp_cmd!$I:$I,"="&amp;AC$1,cp_cmd!$J:$J,"=1000g")</f>
        <v>0</v>
      </c>
      <c r="AE25" s="44"/>
      <c r="AF25" s="44"/>
      <c r="AG25" s="44"/>
      <c r="AH25" s="44"/>
      <c r="AI25" s="43" t="n">
        <f aca="false">SUMIFS(cp_cmd!$G:$G,cp_cmd!$D:$D,"="&amp;$B25,cp_cmd!$I:$I,"="&amp;AI$1,cp_cmd!$J:$J,"=500g")</f>
        <v>0</v>
      </c>
      <c r="AJ25" s="43" t="n">
        <f aca="false">SUMIFS(cp_cmd!$G:$G,cp_cmd!$D:$D,"="&amp;$B25,cp_cmd!$I:$I,"="&amp;AI$1,cp_cmd!$J:$J,"=1000g")</f>
        <v>0</v>
      </c>
      <c r="AK25" s="46"/>
      <c r="AL25" s="47"/>
      <c r="AM25" s="44"/>
      <c r="AN25" s="44"/>
      <c r="AO25" s="44"/>
      <c r="AP25" s="44"/>
      <c r="AQ25" s="44"/>
      <c r="AR25" s="44"/>
      <c r="AS25" s="44"/>
      <c r="AT25" s="44"/>
      <c r="AU25" s="44"/>
      <c r="AV25" s="44"/>
      <c r="AW25" s="43" t="n">
        <f aca="false">SUMIFS(cp_cmd!$G:$G,cp_cmd!$D:$D,"="&amp;$B25,cp_cmd!$I:$I,"="&amp;AW$1,cp_cmd!$J:$J,"=500g")</f>
        <v>0</v>
      </c>
      <c r="AX25" s="43" t="n">
        <f aca="false">SUMIFS(cp_cmd!$G:$G,cp_cmd!$D:$D,"="&amp;$B25,cp_cmd!$I:$I,"="&amp;AX$1,cp_cmd!$J:$J,"=500g")</f>
        <v>0</v>
      </c>
      <c r="AY25" s="43" t="n">
        <f aca="false">SUMIFS(cp_cmd!$G:$G,cp_cmd!$D:$D,"="&amp;$B25,cp_cmd!$I:$I,"="&amp;AX$1,cp_cmd!$J:$J,"=1000g")</f>
        <v>0</v>
      </c>
      <c r="AZ25" s="46" t="n">
        <f aca="false">SUMIFS(cp_cmd!$G:$G,cp_cmd!$D:$D,"="&amp;$B25,cp_cmd!$I:$I,"="&amp;AZ$1,cp_cmd!$J:$J,"=2000g")</f>
        <v>0</v>
      </c>
      <c r="BA25" s="47" t="n">
        <f aca="false">SUMIFS(cp_cmd!$G:$G,cp_cmd!$D:$D,"="&amp;$B25,cp_cmd!$I:$I,"="&amp;BA$1,cp_cmd!$J:$J,"=500g")</f>
        <v>0</v>
      </c>
      <c r="BB25" s="42" t="n">
        <f aca="false">SUMIFS(cp_cmd!$G:$G,cp_cmd!$D:$D,"="&amp;$B25,cp_cmd!$I:$I,"="&amp;BB$1,cp_cmd!$J:$J,"=500g")</f>
        <v>0</v>
      </c>
      <c r="BC25" s="43" t="n">
        <f aca="false">SUMIFS(cp_cmd!$G:$G,cp_cmd!$D:$D,"="&amp;$B25,cp_cmd!$I:$I,"="&amp;BC$1,cp_cmd!$J:$J,"=350g")</f>
        <v>0</v>
      </c>
      <c r="BD25" s="43" t="n">
        <f aca="false">SUMIFS(cp_cmd!$G:$G,cp_cmd!$D:$D,"="&amp;$B25,cp_cmd!$I:$I,"="&amp;BD$1,cp_cmd!$J:$J,"=350g")</f>
        <v>0</v>
      </c>
      <c r="BE25" s="43" t="n">
        <f aca="false">SUMIFS(cp_cmd!$G:$G,cp_cmd!$D:$D,"="&amp;$B25,cp_cmd!$I:$I,"="&amp;BE$1,cp_cmd!$J:$J,"=350g")</f>
        <v>0</v>
      </c>
      <c r="BF25" s="42" t="n">
        <f aca="false">SUMIFS(cp_cmd!$G:$G,cp_cmd!$D:$D,"="&amp;$B25,cp_cmd!$I:$I,"="&amp;BF$1,cp_cmd!$J:$J,"=500g")</f>
        <v>0</v>
      </c>
      <c r="BG25" s="42" t="n">
        <f aca="false">SUMIFS(cp_cmd!$G:$G,cp_cmd!$D:$D,"="&amp;$B25,cp_cmd!$I:$I,"="&amp;BG$1,cp_cmd!$J:$J,"=500g")</f>
        <v>0</v>
      </c>
      <c r="BH25" s="43" t="n">
        <f aca="false">SUMIFS(cp_cmd!$G:$G,cp_cmd!$D:$D,"="&amp;$B25,cp_cmd!$I:$I,"="&amp;BH$1,cp_cmd!$J:$J,"=120g")</f>
        <v>0</v>
      </c>
      <c r="BI25" s="43" t="n">
        <f aca="false">SUMIFS(cp_cmd!$G:$G,cp_cmd!$D:$D,"="&amp;$B25,cp_cmd!$I:$I,"="&amp;BI$1,cp_cmd!$J:$J,"=120g")</f>
        <v>0</v>
      </c>
      <c r="BJ25" s="43" t="n">
        <f aca="false">SUMIFS(cp_cmd!$G:$G,cp_cmd!$D:$D,"="&amp;$B25,cp_cmd!$I:$I,"="&amp;BJ$1,cp_cmd!$J:$J,"=260g")</f>
        <v>0</v>
      </c>
      <c r="BK25" s="42" t="n">
        <f aca="false">SUMIFS(cp_cmd!$G:$G,cp_cmd!$D:$D,"="&amp;$B25,cp_cmd!$I:$I,"="&amp;BK$1,cp_cmd!$J:$J,"=500g")</f>
        <v>0</v>
      </c>
      <c r="BL25" s="43" t="n">
        <f aca="false">SUM(D25:BK25)</f>
        <v>0</v>
      </c>
      <c r="BM25" s="50"/>
      <c r="BN25" s="51"/>
    </row>
    <row r="26" s="3" customFormat="true" ht="38.25" hidden="false" customHeight="true" outlineLevel="0" collapsed="false">
      <c r="A26" s="55"/>
      <c r="B26" s="48" t="str">
        <f aca="false">cp_bl!L25</f>
        <v/>
      </c>
      <c r="C26" s="49"/>
      <c r="D26" s="42" t="n">
        <f aca="false">SUMIFS(cp_cmd!$G:$G,cp_cmd!$D:$D,"="&amp;$B26,cp_cmd!$I:$I,"="&amp;D$1,cp_cmd!$J:$J,"=500g")</f>
        <v>0</v>
      </c>
      <c r="E26" s="42" t="n">
        <f aca="false">SUMIFS(cp_cmd!$G:$G,cp_cmd!$D:$D,"="&amp;$B26,cp_cmd!$I:$I,"="&amp;D$1,cp_cmd!$J:$J,"=1000g")</f>
        <v>0</v>
      </c>
      <c r="F26" s="42" t="n">
        <f aca="false">SUMIFS(cp_cmd!$G:$G,cp_cmd!$D:$D,"="&amp;$B26,cp_cmd!$I:$I,"="&amp;D$1,cp_cmd!$J:$J,"=3000g")</f>
        <v>0</v>
      </c>
      <c r="G26" s="43"/>
      <c r="H26" s="42" t="n">
        <f aca="false">SUMIFS(cp_cmd!$G:$G,cp_cmd!$D:$D,"="&amp;$B26,cp_cmd!$I:$I,"="&amp;H$1,cp_cmd!$J:$J,"=1000g")</f>
        <v>0</v>
      </c>
      <c r="I26" s="43" t="n">
        <f aca="false">SUMIFS(cp_cmd!$G:$G,cp_cmd!$D:$D,"="&amp;$B26,cp_cmd!$I:$I,"="&amp;I$1,cp_cmd!$J:$J,"=500g")</f>
        <v>0</v>
      </c>
      <c r="J26" s="44"/>
      <c r="K26" s="43" t="n">
        <f aca="false">SUMIFS(cp_cmd!$G:$G,cp_cmd!$D:$D,"="&amp;$B26,cp_cmd!$I:$I,"="&amp;K$1,cp_cmd!$J:$J,"=500g")</f>
        <v>0</v>
      </c>
      <c r="L26" s="43" t="n">
        <f aca="false">SUMIFS(cp_cmd!$G:$G,cp_cmd!$D:$D,"="&amp;$B26,cp_cmd!$I:$I,"="&amp;K$1,cp_cmd!$J:$J,"=1000g")</f>
        <v>0</v>
      </c>
      <c r="M26" s="43" t="n">
        <f aca="false">SUMIFS(cp_cmd!$G:$G,cp_cmd!$D:$D,"="&amp;$B26,cp_cmd!$I:$I,"="&amp;K$1,cp_cmd!$J:$J,"=3000g")</f>
        <v>0</v>
      </c>
      <c r="N26" s="43" t="n">
        <f aca="false">SUMIFS(cp_cmd!$G:$G,cp_cmd!$D:$D,"="&amp;$B26,cp_cmd!$I:$I,"="&amp;N$1,cp_cmd!$J:$J,"=500g")</f>
        <v>0</v>
      </c>
      <c r="O26" s="43"/>
      <c r="P26" s="44"/>
      <c r="Q26" s="43" t="n">
        <f aca="false">SUMIFS(cp_cmd!$G:$G,cp_cmd!$D:$D,"="&amp;$B26,cp_cmd!$I:$I,"="&amp;Q$1,cp_cmd!$J:$J,"=500g")</f>
        <v>0</v>
      </c>
      <c r="R26" s="43" t="n">
        <f aca="false">SUMIFS(cp_cmd!$G:$G,cp_cmd!$D:$D,"="&amp;$B26,cp_cmd!$I:$I,"="&amp;Q$1,cp_cmd!$J:$J,"=1000g")</f>
        <v>0</v>
      </c>
      <c r="S26" s="42" t="n">
        <f aca="false">SUMIFS(cp_cmd!$G:$G,cp_cmd!$D:$D,"="&amp;$B26,cp_cmd!$I:$I,"="&amp;S$1,cp_cmd!$J:$J,"=500g")</f>
        <v>0</v>
      </c>
      <c r="T26" s="44"/>
      <c r="U26" s="43" t="n">
        <f aca="false">SUMIFS(cp_cmd!$G:$G,cp_cmd!$D:$D,"="&amp;$B26,cp_cmd!$I:$I,"="&amp;U$1,cp_cmd!$J:$J,"=500g")</f>
        <v>0</v>
      </c>
      <c r="V26" s="43" t="n">
        <f aca="false">SUMIFS(cp_cmd!$G:$G,cp_cmd!$D:$D,"="&amp;$B26,cp_cmd!$I:$I,"="&amp;U$1,cp_cmd!$J:$J,"=1000g")</f>
        <v>0</v>
      </c>
      <c r="W26" s="43" t="n">
        <f aca="false">SUMIFS(cp_cmd!$G:$G,cp_cmd!$D:$D,"="&amp;$B26,cp_cmd!$I:$I,"="&amp;U$1,cp_cmd!$J:$J,"=2000g")</f>
        <v>0</v>
      </c>
      <c r="X26" s="44"/>
      <c r="Y26" s="45" t="n">
        <f aca="false">SUMIFS(cp_cmd!$G:$G,cp_cmd!$D:$D,"="&amp;$B26,cp_cmd!$I:$I,"="&amp;Y$1,cp_cmd!$J:$J,"=500g")</f>
        <v>0</v>
      </c>
      <c r="Z26" s="45" t="n">
        <f aca="false">SUMIFS(cp_cmd!$G:$G,cp_cmd!$D:$D,"="&amp;$B26,cp_cmd!$I:$I,"="&amp;Y$1,cp_cmd!$J:$J,"=1000g")</f>
        <v>0</v>
      </c>
      <c r="AA26" s="45" t="n">
        <f aca="false">SUMIFS(cp_cmd!$G:$G,cp_cmd!$D:$D,"="&amp;$B26,cp_cmd!$I:$I,"="&amp;Y$1,cp_cmd!$J:$J,"=3000g")</f>
        <v>0</v>
      </c>
      <c r="AB26" s="44"/>
      <c r="AC26" s="43" t="n">
        <f aca="false">SUMIFS(cp_cmd!$G:$G,cp_cmd!$D:$D,"="&amp;$B26,cp_cmd!$I:$I,"="&amp;AC$1,cp_cmd!$J:$J,"=500g")</f>
        <v>0</v>
      </c>
      <c r="AD26" s="43" t="n">
        <f aca="false">SUMIFS(cp_cmd!$G:$G,cp_cmd!$D:$D,"="&amp;$B26,cp_cmd!$I:$I,"="&amp;AC$1,cp_cmd!$J:$J,"=1000g")</f>
        <v>0</v>
      </c>
      <c r="AE26" s="44"/>
      <c r="AF26" s="44"/>
      <c r="AG26" s="44"/>
      <c r="AH26" s="44"/>
      <c r="AI26" s="43" t="n">
        <f aca="false">SUMIFS(cp_cmd!$G:$G,cp_cmd!$D:$D,"="&amp;$B26,cp_cmd!$I:$I,"="&amp;AI$1,cp_cmd!$J:$J,"=500g")</f>
        <v>0</v>
      </c>
      <c r="AJ26" s="43" t="n">
        <f aca="false">SUMIFS(cp_cmd!$G:$G,cp_cmd!$D:$D,"="&amp;$B26,cp_cmd!$I:$I,"="&amp;AI$1,cp_cmd!$J:$J,"=1000g")</f>
        <v>0</v>
      </c>
      <c r="AK26" s="46"/>
      <c r="AL26" s="47"/>
      <c r="AM26" s="44"/>
      <c r="AN26" s="44"/>
      <c r="AO26" s="44"/>
      <c r="AP26" s="44"/>
      <c r="AQ26" s="44"/>
      <c r="AR26" s="44"/>
      <c r="AS26" s="44"/>
      <c r="AT26" s="44"/>
      <c r="AU26" s="44"/>
      <c r="AV26" s="44"/>
      <c r="AW26" s="43" t="n">
        <f aca="false">SUMIFS(cp_cmd!$G:$G,cp_cmd!$D:$D,"="&amp;$B26,cp_cmd!$I:$I,"="&amp;AW$1,cp_cmd!$J:$J,"=500g")</f>
        <v>0</v>
      </c>
      <c r="AX26" s="43" t="n">
        <f aca="false">SUMIFS(cp_cmd!$G:$G,cp_cmd!$D:$D,"="&amp;$B26,cp_cmd!$I:$I,"="&amp;AX$1,cp_cmd!$J:$J,"=500g")</f>
        <v>0</v>
      </c>
      <c r="AY26" s="43" t="n">
        <f aca="false">SUMIFS(cp_cmd!$G:$G,cp_cmd!$D:$D,"="&amp;$B26,cp_cmd!$I:$I,"="&amp;AX$1,cp_cmd!$J:$J,"=1000g")</f>
        <v>0</v>
      </c>
      <c r="AZ26" s="46" t="n">
        <f aca="false">SUMIFS(cp_cmd!$G:$G,cp_cmd!$D:$D,"="&amp;$B26,cp_cmd!$I:$I,"="&amp;AZ$1,cp_cmd!$J:$J,"=2000g")</f>
        <v>0</v>
      </c>
      <c r="BA26" s="47" t="n">
        <f aca="false">SUMIFS(cp_cmd!$G:$G,cp_cmd!$D:$D,"="&amp;$B26,cp_cmd!$I:$I,"="&amp;BA$1,cp_cmd!$J:$J,"=500g")</f>
        <v>0</v>
      </c>
      <c r="BB26" s="42" t="n">
        <f aca="false">SUMIFS(cp_cmd!$G:$G,cp_cmd!$D:$D,"="&amp;$B26,cp_cmd!$I:$I,"="&amp;BB$1,cp_cmd!$J:$J,"=500g")</f>
        <v>0</v>
      </c>
      <c r="BC26" s="43" t="n">
        <f aca="false">SUMIFS(cp_cmd!$G:$G,cp_cmd!$D:$D,"="&amp;$B26,cp_cmd!$I:$I,"="&amp;BC$1,cp_cmd!$J:$J,"=350g")</f>
        <v>0</v>
      </c>
      <c r="BD26" s="43" t="n">
        <f aca="false">SUMIFS(cp_cmd!$G:$G,cp_cmd!$D:$D,"="&amp;$B26,cp_cmd!$I:$I,"="&amp;BD$1,cp_cmd!$J:$J,"=350g")</f>
        <v>0</v>
      </c>
      <c r="BE26" s="43" t="n">
        <f aca="false">SUMIFS(cp_cmd!$G:$G,cp_cmd!$D:$D,"="&amp;$B26,cp_cmd!$I:$I,"="&amp;BE$1,cp_cmd!$J:$J,"=350g")</f>
        <v>0</v>
      </c>
      <c r="BF26" s="42" t="n">
        <f aca="false">SUMIFS(cp_cmd!$G:$G,cp_cmd!$D:$D,"="&amp;$B26,cp_cmd!$I:$I,"="&amp;BF$1,cp_cmd!$J:$J,"=500g")</f>
        <v>0</v>
      </c>
      <c r="BG26" s="42" t="n">
        <f aca="false">SUMIFS(cp_cmd!$G:$G,cp_cmd!$D:$D,"="&amp;$B26,cp_cmd!$I:$I,"="&amp;BG$1,cp_cmd!$J:$J,"=500g")</f>
        <v>0</v>
      </c>
      <c r="BH26" s="43" t="n">
        <f aca="false">SUMIFS(cp_cmd!$G:$G,cp_cmd!$D:$D,"="&amp;$B26,cp_cmd!$I:$I,"="&amp;BH$1,cp_cmd!$J:$J,"=120g")</f>
        <v>0</v>
      </c>
      <c r="BI26" s="43" t="n">
        <f aca="false">SUMIFS(cp_cmd!$G:$G,cp_cmd!$D:$D,"="&amp;$B26,cp_cmd!$I:$I,"="&amp;BI$1,cp_cmd!$J:$J,"=120g")</f>
        <v>0</v>
      </c>
      <c r="BJ26" s="43" t="n">
        <f aca="false">SUMIFS(cp_cmd!$G:$G,cp_cmd!$D:$D,"="&amp;$B26,cp_cmd!$I:$I,"="&amp;BJ$1,cp_cmd!$J:$J,"=260g")</f>
        <v>0</v>
      </c>
      <c r="BK26" s="42" t="n">
        <f aca="false">SUMIFS(cp_cmd!$G:$G,cp_cmd!$D:$D,"="&amp;$B26,cp_cmd!$I:$I,"="&amp;BK$1,cp_cmd!$J:$J,"=500g")</f>
        <v>0</v>
      </c>
      <c r="BL26" s="43" t="n">
        <f aca="false">SUM(D26:BK26)</f>
        <v>0</v>
      </c>
      <c r="BM26" s="50"/>
      <c r="BN26" s="51"/>
    </row>
    <row r="27" s="3" customFormat="true" ht="38.25" hidden="false" customHeight="true" outlineLevel="0" collapsed="false">
      <c r="A27" s="55"/>
      <c r="B27" s="48" t="str">
        <f aca="false">cp_bl!L26</f>
        <v/>
      </c>
      <c r="C27" s="49"/>
      <c r="D27" s="42" t="n">
        <f aca="false">SUMIFS(cp_cmd!$G:$G,cp_cmd!$D:$D,"="&amp;$B27,cp_cmd!$I:$I,"="&amp;D$1,cp_cmd!$J:$J,"=500g")</f>
        <v>0</v>
      </c>
      <c r="E27" s="42" t="n">
        <f aca="false">SUMIFS(cp_cmd!$G:$G,cp_cmd!$D:$D,"="&amp;$B27,cp_cmd!$I:$I,"="&amp;D$1,cp_cmd!$J:$J,"=1000g")</f>
        <v>0</v>
      </c>
      <c r="F27" s="42" t="n">
        <f aca="false">SUMIFS(cp_cmd!$G:$G,cp_cmd!$D:$D,"="&amp;$B27,cp_cmd!$I:$I,"="&amp;D$1,cp_cmd!$J:$J,"=3000g")</f>
        <v>0</v>
      </c>
      <c r="G27" s="43"/>
      <c r="H27" s="42" t="n">
        <f aca="false">SUMIFS(cp_cmd!$G:$G,cp_cmd!$D:$D,"="&amp;$B27,cp_cmd!$I:$I,"="&amp;H$1,cp_cmd!$J:$J,"=1000g")</f>
        <v>0</v>
      </c>
      <c r="I27" s="43" t="n">
        <f aca="false">SUMIFS(cp_cmd!$G:$G,cp_cmd!$D:$D,"="&amp;$B27,cp_cmd!$I:$I,"="&amp;I$1,cp_cmd!$J:$J,"=500g")</f>
        <v>0</v>
      </c>
      <c r="J27" s="44"/>
      <c r="K27" s="43" t="n">
        <f aca="false">SUMIFS(cp_cmd!$G:$G,cp_cmd!$D:$D,"="&amp;$B27,cp_cmd!$I:$I,"="&amp;K$1,cp_cmd!$J:$J,"=500g")</f>
        <v>0</v>
      </c>
      <c r="L27" s="43" t="n">
        <f aca="false">SUMIFS(cp_cmd!$G:$G,cp_cmd!$D:$D,"="&amp;$B27,cp_cmd!$I:$I,"="&amp;K$1,cp_cmd!$J:$J,"=1000g")</f>
        <v>0</v>
      </c>
      <c r="M27" s="43" t="n">
        <f aca="false">SUMIFS(cp_cmd!$G:$G,cp_cmd!$D:$D,"="&amp;$B27,cp_cmd!$I:$I,"="&amp;K$1,cp_cmd!$J:$J,"=3000g")</f>
        <v>0</v>
      </c>
      <c r="N27" s="43" t="n">
        <f aca="false">SUMIFS(cp_cmd!$G:$G,cp_cmd!$D:$D,"="&amp;$B27,cp_cmd!$I:$I,"="&amp;N$1,cp_cmd!$J:$J,"=500g")</f>
        <v>0</v>
      </c>
      <c r="O27" s="43"/>
      <c r="P27" s="44"/>
      <c r="Q27" s="43" t="n">
        <f aca="false">SUMIFS(cp_cmd!$G:$G,cp_cmd!$D:$D,"="&amp;$B27,cp_cmd!$I:$I,"="&amp;Q$1,cp_cmd!$J:$J,"=500g")</f>
        <v>0</v>
      </c>
      <c r="R27" s="43" t="n">
        <f aca="false">SUMIFS(cp_cmd!$G:$G,cp_cmd!$D:$D,"="&amp;$B27,cp_cmd!$I:$I,"="&amp;Q$1,cp_cmd!$J:$J,"=1000g")</f>
        <v>0</v>
      </c>
      <c r="S27" s="42" t="n">
        <f aca="false">SUMIFS(cp_cmd!$G:$G,cp_cmd!$D:$D,"="&amp;$B27,cp_cmd!$I:$I,"="&amp;S$1,cp_cmd!$J:$J,"=500g")</f>
        <v>0</v>
      </c>
      <c r="T27" s="44"/>
      <c r="U27" s="43" t="n">
        <f aca="false">SUMIFS(cp_cmd!$G:$G,cp_cmd!$D:$D,"="&amp;$B27,cp_cmd!$I:$I,"="&amp;U$1,cp_cmd!$J:$J,"=500g")</f>
        <v>0</v>
      </c>
      <c r="V27" s="43" t="n">
        <f aca="false">SUMIFS(cp_cmd!$G:$G,cp_cmd!$D:$D,"="&amp;$B27,cp_cmd!$I:$I,"="&amp;U$1,cp_cmd!$J:$J,"=1000g")</f>
        <v>0</v>
      </c>
      <c r="W27" s="43" t="n">
        <f aca="false">SUMIFS(cp_cmd!$G:$G,cp_cmd!$D:$D,"="&amp;$B27,cp_cmd!$I:$I,"="&amp;U$1,cp_cmd!$J:$J,"=2000g")</f>
        <v>0</v>
      </c>
      <c r="X27" s="44"/>
      <c r="Y27" s="45" t="n">
        <f aca="false">SUMIFS(cp_cmd!$G:$G,cp_cmd!$D:$D,"="&amp;$B27,cp_cmd!$I:$I,"="&amp;Y$1,cp_cmd!$J:$J,"=500g")</f>
        <v>0</v>
      </c>
      <c r="Z27" s="45" t="n">
        <f aca="false">SUMIFS(cp_cmd!$G:$G,cp_cmd!$D:$D,"="&amp;$B27,cp_cmd!$I:$I,"="&amp;Y$1,cp_cmd!$J:$J,"=1000g")</f>
        <v>0</v>
      </c>
      <c r="AA27" s="45" t="n">
        <f aca="false">SUMIFS(cp_cmd!$G:$G,cp_cmd!$D:$D,"="&amp;$B27,cp_cmd!$I:$I,"="&amp;Y$1,cp_cmd!$J:$J,"=3000g")</f>
        <v>0</v>
      </c>
      <c r="AB27" s="44"/>
      <c r="AC27" s="43" t="n">
        <f aca="false">SUMIFS(cp_cmd!$G:$G,cp_cmd!$D:$D,"="&amp;$B27,cp_cmd!$I:$I,"="&amp;AC$1,cp_cmd!$J:$J,"=500g")</f>
        <v>0</v>
      </c>
      <c r="AD27" s="43" t="n">
        <f aca="false">SUMIFS(cp_cmd!$G:$G,cp_cmd!$D:$D,"="&amp;$B27,cp_cmd!$I:$I,"="&amp;AC$1,cp_cmd!$J:$J,"=1000g")</f>
        <v>0</v>
      </c>
      <c r="AE27" s="44"/>
      <c r="AF27" s="44"/>
      <c r="AG27" s="44"/>
      <c r="AH27" s="44"/>
      <c r="AI27" s="43" t="n">
        <f aca="false">SUMIFS(cp_cmd!$G:$G,cp_cmd!$D:$D,"="&amp;$B27,cp_cmd!$I:$I,"="&amp;AI$1,cp_cmd!$J:$J,"=500g")</f>
        <v>0</v>
      </c>
      <c r="AJ27" s="43" t="n">
        <f aca="false">SUMIFS(cp_cmd!$G:$G,cp_cmd!$D:$D,"="&amp;$B27,cp_cmd!$I:$I,"="&amp;AI$1,cp_cmd!$J:$J,"=1000g")</f>
        <v>0</v>
      </c>
      <c r="AK27" s="46"/>
      <c r="AL27" s="47"/>
      <c r="AM27" s="44"/>
      <c r="AN27" s="44"/>
      <c r="AO27" s="44"/>
      <c r="AP27" s="44"/>
      <c r="AQ27" s="44"/>
      <c r="AR27" s="44"/>
      <c r="AS27" s="44"/>
      <c r="AT27" s="44"/>
      <c r="AU27" s="44"/>
      <c r="AV27" s="44"/>
      <c r="AW27" s="43" t="n">
        <f aca="false">SUMIFS(cp_cmd!$G:$G,cp_cmd!$D:$D,"="&amp;$B27,cp_cmd!$I:$I,"="&amp;AW$1,cp_cmd!$J:$J,"=500g")</f>
        <v>0</v>
      </c>
      <c r="AX27" s="43" t="n">
        <f aca="false">SUMIFS(cp_cmd!$G:$G,cp_cmd!$D:$D,"="&amp;$B27,cp_cmd!$I:$I,"="&amp;AX$1,cp_cmd!$J:$J,"=500g")</f>
        <v>0</v>
      </c>
      <c r="AY27" s="43" t="n">
        <f aca="false">SUMIFS(cp_cmd!$G:$G,cp_cmd!$D:$D,"="&amp;$B27,cp_cmd!$I:$I,"="&amp;AX$1,cp_cmd!$J:$J,"=1000g")</f>
        <v>0</v>
      </c>
      <c r="AZ27" s="46" t="n">
        <f aca="false">SUMIFS(cp_cmd!$G:$G,cp_cmd!$D:$D,"="&amp;$B27,cp_cmd!$I:$I,"="&amp;AZ$1,cp_cmd!$J:$J,"=2000g")</f>
        <v>0</v>
      </c>
      <c r="BA27" s="47" t="n">
        <f aca="false">SUMIFS(cp_cmd!$G:$G,cp_cmd!$D:$D,"="&amp;$B27,cp_cmd!$I:$I,"="&amp;BA$1,cp_cmd!$J:$J,"=500g")</f>
        <v>0</v>
      </c>
      <c r="BB27" s="42" t="n">
        <f aca="false">SUMIFS(cp_cmd!$G:$G,cp_cmd!$D:$D,"="&amp;$B27,cp_cmd!$I:$I,"="&amp;BB$1,cp_cmd!$J:$J,"=500g")</f>
        <v>0</v>
      </c>
      <c r="BC27" s="43" t="n">
        <f aca="false">SUMIFS(cp_cmd!$G:$G,cp_cmd!$D:$D,"="&amp;$B27,cp_cmd!$I:$I,"="&amp;BC$1,cp_cmd!$J:$J,"=350g")</f>
        <v>0</v>
      </c>
      <c r="BD27" s="43" t="n">
        <f aca="false">SUMIFS(cp_cmd!$G:$G,cp_cmd!$D:$D,"="&amp;$B27,cp_cmd!$I:$I,"="&amp;BD$1,cp_cmd!$J:$J,"=350g")</f>
        <v>0</v>
      </c>
      <c r="BE27" s="43" t="n">
        <f aca="false">SUMIFS(cp_cmd!$G:$G,cp_cmd!$D:$D,"="&amp;$B27,cp_cmd!$I:$I,"="&amp;BE$1,cp_cmd!$J:$J,"=350g")</f>
        <v>0</v>
      </c>
      <c r="BF27" s="42" t="n">
        <f aca="false">SUMIFS(cp_cmd!$G:$G,cp_cmd!$D:$D,"="&amp;$B27,cp_cmd!$I:$I,"="&amp;BF$1,cp_cmd!$J:$J,"=500g")</f>
        <v>0</v>
      </c>
      <c r="BG27" s="42" t="n">
        <f aca="false">SUMIFS(cp_cmd!$G:$G,cp_cmd!$D:$D,"="&amp;$B27,cp_cmd!$I:$I,"="&amp;BG$1,cp_cmd!$J:$J,"=500g")</f>
        <v>0</v>
      </c>
      <c r="BH27" s="43" t="n">
        <f aca="false">SUMIFS(cp_cmd!$G:$G,cp_cmd!$D:$D,"="&amp;$B27,cp_cmd!$I:$I,"="&amp;BH$1,cp_cmd!$J:$J,"=120g")</f>
        <v>0</v>
      </c>
      <c r="BI27" s="43" t="n">
        <f aca="false">SUMIFS(cp_cmd!$G:$G,cp_cmd!$D:$D,"="&amp;$B27,cp_cmd!$I:$I,"="&amp;BI$1,cp_cmd!$J:$J,"=120g")</f>
        <v>0</v>
      </c>
      <c r="BJ27" s="43" t="n">
        <f aca="false">SUMIFS(cp_cmd!$G:$G,cp_cmd!$D:$D,"="&amp;$B27,cp_cmd!$I:$I,"="&amp;BJ$1,cp_cmd!$J:$J,"=260g")</f>
        <v>0</v>
      </c>
      <c r="BK27" s="42" t="n">
        <f aca="false">SUMIFS(cp_cmd!$G:$G,cp_cmd!$D:$D,"="&amp;$B27,cp_cmd!$I:$I,"="&amp;BK$1,cp_cmd!$J:$J,"=500g")</f>
        <v>0</v>
      </c>
      <c r="BL27" s="43" t="n">
        <f aca="false">SUM(D27:BK27)</f>
        <v>0</v>
      </c>
      <c r="BM27" s="50"/>
      <c r="BN27" s="51"/>
    </row>
    <row r="28" s="3" customFormat="true" ht="38.25" hidden="false" customHeight="true" outlineLevel="0" collapsed="false">
      <c r="A28" s="55"/>
      <c r="B28" s="48" t="str">
        <f aca="false">cp_bl!L27</f>
        <v/>
      </c>
      <c r="C28" s="49"/>
      <c r="D28" s="42" t="n">
        <f aca="false">SUMIFS(cp_cmd!$G:$G,cp_cmd!$D:$D,"="&amp;$B28,cp_cmd!$I:$I,"="&amp;D$1,cp_cmd!$J:$J,"=500g")</f>
        <v>0</v>
      </c>
      <c r="E28" s="42" t="n">
        <f aca="false">SUMIFS(cp_cmd!$G:$G,cp_cmd!$D:$D,"="&amp;$B28,cp_cmd!$I:$I,"="&amp;D$1,cp_cmd!$J:$J,"=1000g")</f>
        <v>0</v>
      </c>
      <c r="F28" s="42" t="n">
        <f aca="false">SUMIFS(cp_cmd!$G:$G,cp_cmd!$D:$D,"="&amp;$B28,cp_cmd!$I:$I,"="&amp;D$1,cp_cmd!$J:$J,"=3000g")</f>
        <v>0</v>
      </c>
      <c r="G28" s="43"/>
      <c r="H28" s="42" t="n">
        <f aca="false">SUMIFS(cp_cmd!$G:$G,cp_cmd!$D:$D,"="&amp;$B28,cp_cmd!$I:$I,"="&amp;H$1,cp_cmd!$J:$J,"=1000g")</f>
        <v>0</v>
      </c>
      <c r="I28" s="43" t="n">
        <f aca="false">SUMIFS(cp_cmd!$G:$G,cp_cmd!$D:$D,"="&amp;$B28,cp_cmd!$I:$I,"="&amp;I$1,cp_cmd!$J:$J,"=500g")</f>
        <v>0</v>
      </c>
      <c r="J28" s="44"/>
      <c r="K28" s="43" t="n">
        <f aca="false">SUMIFS(cp_cmd!$G:$G,cp_cmd!$D:$D,"="&amp;$B28,cp_cmd!$I:$I,"="&amp;K$1,cp_cmd!$J:$J,"=500g")</f>
        <v>0</v>
      </c>
      <c r="L28" s="43" t="n">
        <f aca="false">SUMIFS(cp_cmd!$G:$G,cp_cmd!$D:$D,"="&amp;$B28,cp_cmd!$I:$I,"="&amp;K$1,cp_cmd!$J:$J,"=1000g")</f>
        <v>0</v>
      </c>
      <c r="M28" s="43" t="n">
        <f aca="false">SUMIFS(cp_cmd!$G:$G,cp_cmd!$D:$D,"="&amp;$B28,cp_cmd!$I:$I,"="&amp;K$1,cp_cmd!$J:$J,"=3000g")</f>
        <v>0</v>
      </c>
      <c r="N28" s="43" t="n">
        <f aca="false">SUMIFS(cp_cmd!$G:$G,cp_cmd!$D:$D,"="&amp;$B28,cp_cmd!$I:$I,"="&amp;N$1,cp_cmd!$J:$J,"=500g")</f>
        <v>0</v>
      </c>
      <c r="O28" s="43"/>
      <c r="P28" s="44"/>
      <c r="Q28" s="43" t="n">
        <f aca="false">SUMIFS(cp_cmd!$G:$G,cp_cmd!$D:$D,"="&amp;$B28,cp_cmd!$I:$I,"="&amp;Q$1,cp_cmd!$J:$J,"=500g")</f>
        <v>0</v>
      </c>
      <c r="R28" s="43" t="n">
        <f aca="false">SUMIFS(cp_cmd!$G:$G,cp_cmd!$D:$D,"="&amp;$B28,cp_cmd!$I:$I,"="&amp;Q$1,cp_cmd!$J:$J,"=1000g")</f>
        <v>0</v>
      </c>
      <c r="S28" s="42" t="n">
        <f aca="false">SUMIFS(cp_cmd!$G:$G,cp_cmd!$D:$D,"="&amp;$B28,cp_cmd!$I:$I,"="&amp;S$1,cp_cmd!$J:$J,"=500g")</f>
        <v>0</v>
      </c>
      <c r="T28" s="44"/>
      <c r="U28" s="43" t="n">
        <f aca="false">SUMIFS(cp_cmd!$G:$G,cp_cmd!$D:$D,"="&amp;$B28,cp_cmd!$I:$I,"="&amp;U$1,cp_cmd!$J:$J,"=500g")</f>
        <v>0</v>
      </c>
      <c r="V28" s="43" t="n">
        <f aca="false">SUMIFS(cp_cmd!$G:$G,cp_cmd!$D:$D,"="&amp;$B28,cp_cmd!$I:$I,"="&amp;U$1,cp_cmd!$J:$J,"=1000g")</f>
        <v>0</v>
      </c>
      <c r="W28" s="43" t="n">
        <f aca="false">SUMIFS(cp_cmd!$G:$G,cp_cmd!$D:$D,"="&amp;$B28,cp_cmd!$I:$I,"="&amp;U$1,cp_cmd!$J:$J,"=2000g")</f>
        <v>0</v>
      </c>
      <c r="X28" s="44"/>
      <c r="Y28" s="45" t="n">
        <f aca="false">SUMIFS(cp_cmd!$G:$G,cp_cmd!$D:$D,"="&amp;$B28,cp_cmd!$I:$I,"="&amp;Y$1,cp_cmd!$J:$J,"=500g")</f>
        <v>0</v>
      </c>
      <c r="Z28" s="45" t="n">
        <f aca="false">SUMIFS(cp_cmd!$G:$G,cp_cmd!$D:$D,"="&amp;$B28,cp_cmd!$I:$I,"="&amp;Y$1,cp_cmd!$J:$J,"=1000g")</f>
        <v>0</v>
      </c>
      <c r="AA28" s="45" t="n">
        <f aca="false">SUMIFS(cp_cmd!$G:$G,cp_cmd!$D:$D,"="&amp;$B28,cp_cmd!$I:$I,"="&amp;Y$1,cp_cmd!$J:$J,"=3000g")</f>
        <v>0</v>
      </c>
      <c r="AB28" s="44"/>
      <c r="AC28" s="43" t="n">
        <f aca="false">SUMIFS(cp_cmd!$G:$G,cp_cmd!$D:$D,"="&amp;$B28,cp_cmd!$I:$I,"="&amp;AC$1,cp_cmd!$J:$J,"=500g")</f>
        <v>0</v>
      </c>
      <c r="AD28" s="43" t="n">
        <f aca="false">SUMIFS(cp_cmd!$G:$G,cp_cmd!$D:$D,"="&amp;$B28,cp_cmd!$I:$I,"="&amp;AC$1,cp_cmd!$J:$J,"=1000g")</f>
        <v>0</v>
      </c>
      <c r="AE28" s="44"/>
      <c r="AF28" s="44"/>
      <c r="AG28" s="44"/>
      <c r="AH28" s="44"/>
      <c r="AI28" s="43" t="n">
        <f aca="false">SUMIFS(cp_cmd!$G:$G,cp_cmd!$D:$D,"="&amp;$B28,cp_cmd!$I:$I,"="&amp;AI$1,cp_cmd!$J:$J,"=500g")</f>
        <v>0</v>
      </c>
      <c r="AJ28" s="43" t="n">
        <f aca="false">SUMIFS(cp_cmd!$G:$G,cp_cmd!$D:$D,"="&amp;$B28,cp_cmd!$I:$I,"="&amp;AI$1,cp_cmd!$J:$J,"=1000g")</f>
        <v>0</v>
      </c>
      <c r="AK28" s="46"/>
      <c r="AL28" s="47"/>
      <c r="AM28" s="44"/>
      <c r="AN28" s="44"/>
      <c r="AO28" s="44"/>
      <c r="AP28" s="44"/>
      <c r="AQ28" s="44"/>
      <c r="AR28" s="44"/>
      <c r="AS28" s="44"/>
      <c r="AT28" s="44"/>
      <c r="AU28" s="44"/>
      <c r="AV28" s="44"/>
      <c r="AW28" s="43" t="n">
        <f aca="false">SUMIFS(cp_cmd!$G:$G,cp_cmd!$D:$D,"="&amp;$B28,cp_cmd!$I:$I,"="&amp;AW$1,cp_cmd!$J:$J,"=500g")</f>
        <v>0</v>
      </c>
      <c r="AX28" s="43" t="n">
        <f aca="false">SUMIFS(cp_cmd!$G:$G,cp_cmd!$D:$D,"="&amp;$B28,cp_cmd!$I:$I,"="&amp;AX$1,cp_cmd!$J:$J,"=500g")</f>
        <v>0</v>
      </c>
      <c r="AY28" s="43" t="n">
        <f aca="false">SUMIFS(cp_cmd!$G:$G,cp_cmd!$D:$D,"="&amp;$B28,cp_cmd!$I:$I,"="&amp;AX$1,cp_cmd!$J:$J,"=1000g")</f>
        <v>0</v>
      </c>
      <c r="AZ28" s="46" t="n">
        <f aca="false">SUMIFS(cp_cmd!$G:$G,cp_cmd!$D:$D,"="&amp;$B28,cp_cmd!$I:$I,"="&amp;AZ$1,cp_cmd!$J:$J,"=2000g")</f>
        <v>0</v>
      </c>
      <c r="BA28" s="47" t="n">
        <f aca="false">SUMIFS(cp_cmd!$G:$G,cp_cmd!$D:$D,"="&amp;$B28,cp_cmd!$I:$I,"="&amp;BA$1,cp_cmd!$J:$J,"=500g")</f>
        <v>0</v>
      </c>
      <c r="BB28" s="42" t="n">
        <f aca="false">SUMIFS(cp_cmd!$G:$G,cp_cmd!$D:$D,"="&amp;$B28,cp_cmd!$I:$I,"="&amp;BB$1,cp_cmd!$J:$J,"=500g")</f>
        <v>0</v>
      </c>
      <c r="BC28" s="43" t="n">
        <f aca="false">SUMIFS(cp_cmd!$G:$G,cp_cmd!$D:$D,"="&amp;$B28,cp_cmd!$I:$I,"="&amp;BC$1,cp_cmd!$J:$J,"=350g")</f>
        <v>0</v>
      </c>
      <c r="BD28" s="43" t="n">
        <f aca="false">SUMIFS(cp_cmd!$G:$G,cp_cmd!$D:$D,"="&amp;$B28,cp_cmd!$I:$I,"="&amp;BD$1,cp_cmd!$J:$J,"=350g")</f>
        <v>0</v>
      </c>
      <c r="BE28" s="43" t="n">
        <f aca="false">SUMIFS(cp_cmd!$G:$G,cp_cmd!$D:$D,"="&amp;$B28,cp_cmd!$I:$I,"="&amp;BE$1,cp_cmd!$J:$J,"=350g")</f>
        <v>0</v>
      </c>
      <c r="BF28" s="42" t="n">
        <f aca="false">SUMIFS(cp_cmd!$G:$G,cp_cmd!$D:$D,"="&amp;$B28,cp_cmd!$I:$I,"="&amp;BF$1,cp_cmd!$J:$J,"=500g")</f>
        <v>0</v>
      </c>
      <c r="BG28" s="42" t="n">
        <f aca="false">SUMIFS(cp_cmd!$G:$G,cp_cmd!$D:$D,"="&amp;$B28,cp_cmd!$I:$I,"="&amp;BG$1,cp_cmd!$J:$J,"=500g")</f>
        <v>0</v>
      </c>
      <c r="BH28" s="43" t="n">
        <f aca="false">SUMIFS(cp_cmd!$G:$G,cp_cmd!$D:$D,"="&amp;$B28,cp_cmd!$I:$I,"="&amp;BH$1,cp_cmd!$J:$J,"=120g")</f>
        <v>0</v>
      </c>
      <c r="BI28" s="43" t="n">
        <f aca="false">SUMIFS(cp_cmd!$G:$G,cp_cmd!$D:$D,"="&amp;$B28,cp_cmd!$I:$I,"="&amp;BI$1,cp_cmd!$J:$J,"=120g")</f>
        <v>0</v>
      </c>
      <c r="BJ28" s="43" t="n">
        <f aca="false">SUMIFS(cp_cmd!$G:$G,cp_cmd!$D:$D,"="&amp;$B28,cp_cmd!$I:$I,"="&amp;BJ$1,cp_cmd!$J:$J,"=260g")</f>
        <v>0</v>
      </c>
      <c r="BK28" s="42" t="n">
        <f aca="false">SUMIFS(cp_cmd!$G:$G,cp_cmd!$D:$D,"="&amp;$B28,cp_cmd!$I:$I,"="&amp;BK$1,cp_cmd!$J:$J,"=500g")</f>
        <v>0</v>
      </c>
      <c r="BL28" s="43" t="n">
        <f aca="false">SUM(D28:BK28)</f>
        <v>0</v>
      </c>
      <c r="BM28" s="50"/>
      <c r="BN28" s="51"/>
    </row>
    <row r="29" s="3" customFormat="true" ht="38.25" hidden="false" customHeight="true" outlineLevel="0" collapsed="false">
      <c r="A29" s="55"/>
      <c r="B29" s="48" t="str">
        <f aca="false">cp_bl!L28</f>
        <v/>
      </c>
      <c r="C29" s="49"/>
      <c r="D29" s="42" t="n">
        <f aca="false">SUMIFS(cp_cmd!$G:$G,cp_cmd!$D:$D,"="&amp;$B29,cp_cmd!$I:$I,"="&amp;D$1,cp_cmd!$J:$J,"=500g")</f>
        <v>0</v>
      </c>
      <c r="E29" s="42" t="n">
        <f aca="false">SUMIFS(cp_cmd!$G:$G,cp_cmd!$D:$D,"="&amp;$B29,cp_cmd!$I:$I,"="&amp;D$1,cp_cmd!$J:$J,"=1000g")</f>
        <v>0</v>
      </c>
      <c r="F29" s="42" t="n">
        <f aca="false">SUMIFS(cp_cmd!$G:$G,cp_cmd!$D:$D,"="&amp;$B29,cp_cmd!$I:$I,"="&amp;D$1,cp_cmd!$J:$J,"=3000g")</f>
        <v>0</v>
      </c>
      <c r="G29" s="43" t="n">
        <f aca="false">SUMIFS(cp_cmd!$G:$G,cp_cmd!$D:$D,"="&amp;$B29,cp_cmd!$I:$I,"="&amp;G$1,cp_cmd!$J:$J,"=500g")</f>
        <v>0</v>
      </c>
      <c r="H29" s="42" t="n">
        <f aca="false">SUMIFS(cp_cmd!$G:$G,cp_cmd!$D:$D,"="&amp;$B29,cp_cmd!$I:$I,"="&amp;H$1,cp_cmd!$J:$J,"=1000g")</f>
        <v>0</v>
      </c>
      <c r="I29" s="43" t="n">
        <f aca="false">SUMIFS(cp_cmd!$G:$G,cp_cmd!$D:$D,"="&amp;$B29,cp_cmd!$I:$I,"="&amp;I$1,cp_cmd!$J:$J,"=500g")</f>
        <v>0</v>
      </c>
      <c r="J29" s="44"/>
      <c r="K29" s="43" t="n">
        <f aca="false">SUMIFS(cp_cmd!$G:$G,cp_cmd!$D:$D,"="&amp;$B29,cp_cmd!$I:$I,"="&amp;K$1,cp_cmd!$J:$J,"=500g")</f>
        <v>0</v>
      </c>
      <c r="L29" s="43" t="n">
        <f aca="false">SUMIFS(cp_cmd!$G:$G,cp_cmd!$D:$D,"="&amp;$B29,cp_cmd!$I:$I,"="&amp;K$1,cp_cmd!$J:$J,"=1000g")</f>
        <v>0</v>
      </c>
      <c r="M29" s="43" t="n">
        <f aca="false">SUMIFS(cp_cmd!$G:$G,cp_cmd!$D:$D,"="&amp;$B29,cp_cmd!$I:$I,"="&amp;K$1,cp_cmd!$J:$J,"=3000g")</f>
        <v>0</v>
      </c>
      <c r="N29" s="43" t="n">
        <f aca="false">SUMIFS(cp_cmd!$G:$G,cp_cmd!$D:$D,"="&amp;$B29,cp_cmd!$I:$I,"="&amp;N$1,cp_cmd!$J:$J,"=500g")</f>
        <v>0</v>
      </c>
      <c r="O29" s="43"/>
      <c r="P29" s="44"/>
      <c r="Q29" s="43" t="n">
        <f aca="false">SUMIFS(cp_cmd!$G:$G,cp_cmd!$D:$D,"="&amp;$B29,cp_cmd!$I:$I,"="&amp;Q$1,cp_cmd!$J:$J,"=500g")</f>
        <v>0</v>
      </c>
      <c r="R29" s="43" t="n">
        <f aca="false">SUMIFS(cp_cmd!$G:$G,cp_cmd!$D:$D,"="&amp;$B29,cp_cmd!$I:$I,"="&amp;Q$1,cp_cmd!$J:$J,"=1000g")</f>
        <v>0</v>
      </c>
      <c r="S29" s="42" t="n">
        <f aca="false">SUMIFS(cp_cmd!$G:$G,cp_cmd!$D:$D,"="&amp;$B29,cp_cmd!$I:$I,"="&amp;S$1,cp_cmd!$J:$J,"=500g")</f>
        <v>0</v>
      </c>
      <c r="T29" s="44"/>
      <c r="U29" s="43" t="n">
        <f aca="false">SUMIFS(cp_cmd!$G:$G,cp_cmd!$D:$D,"="&amp;$B29,cp_cmd!$I:$I,"="&amp;U$1,cp_cmd!$J:$J,"=500g")</f>
        <v>0</v>
      </c>
      <c r="V29" s="43" t="n">
        <f aca="false">SUMIFS(cp_cmd!$G:$G,cp_cmd!$D:$D,"="&amp;$B29,cp_cmd!$I:$I,"="&amp;U$1,cp_cmd!$J:$J,"=1000g")</f>
        <v>0</v>
      </c>
      <c r="W29" s="43" t="n">
        <f aca="false">SUMIFS(cp_cmd!$G:$G,cp_cmd!$D:$D,"="&amp;$B29,cp_cmd!$I:$I,"="&amp;U$1,cp_cmd!$J:$J,"=2000g")</f>
        <v>0</v>
      </c>
      <c r="X29" s="44"/>
      <c r="Y29" s="45" t="n">
        <f aca="false">SUMIFS(cp_cmd!$G:$G,cp_cmd!$D:$D,"="&amp;$B29,cp_cmd!$I:$I,"="&amp;Y$1,cp_cmd!$J:$J,"=500g")</f>
        <v>0</v>
      </c>
      <c r="Z29" s="45" t="n">
        <f aca="false">SUMIFS(cp_cmd!$G:$G,cp_cmd!$D:$D,"="&amp;$B29,cp_cmd!$I:$I,"="&amp;Y$1,cp_cmd!$J:$J,"=1000g")</f>
        <v>0</v>
      </c>
      <c r="AA29" s="45" t="n">
        <f aca="false">SUMIFS(cp_cmd!$G:$G,cp_cmd!$D:$D,"="&amp;$B29,cp_cmd!$I:$I,"="&amp;Y$1,cp_cmd!$J:$J,"=3000g")</f>
        <v>0</v>
      </c>
      <c r="AB29" s="44"/>
      <c r="AC29" s="43" t="n">
        <f aca="false">SUMIFS(cp_cmd!$G:$G,cp_cmd!$D:$D,"="&amp;$B29,cp_cmd!$I:$I,"="&amp;AC$1,cp_cmd!$J:$J,"=500g")</f>
        <v>0</v>
      </c>
      <c r="AD29" s="43" t="n">
        <f aca="false">SUMIFS(cp_cmd!$G:$G,cp_cmd!$D:$D,"="&amp;$B29,cp_cmd!$I:$I,"="&amp;AC$1,cp_cmd!$J:$J,"=1000g")</f>
        <v>0</v>
      </c>
      <c r="AE29" s="44"/>
      <c r="AF29" s="44"/>
      <c r="AG29" s="44"/>
      <c r="AH29" s="44"/>
      <c r="AI29" s="43" t="n">
        <f aca="false">SUMIFS(cp_cmd!$G:$G,cp_cmd!$D:$D,"="&amp;$B29,cp_cmd!$I:$I,"="&amp;AI$1,cp_cmd!$J:$J,"=500g")</f>
        <v>0</v>
      </c>
      <c r="AJ29" s="43" t="n">
        <f aca="false">SUMIFS(cp_cmd!$G:$G,cp_cmd!$D:$D,"="&amp;$B29,cp_cmd!$I:$I,"="&amp;AI$1,cp_cmd!$J:$J,"=1000g")</f>
        <v>0</v>
      </c>
      <c r="AK29" s="46"/>
      <c r="AL29" s="47" t="n">
        <f aca="false">SUMIFS(cp_cmd!$G:$G,cp_cmd!$D:$D,"="&amp;$B29,cp_cmd!$I:$I,"="&amp;AL$1,cp_cmd!$J:$J,"=500g")</f>
        <v>0</v>
      </c>
      <c r="AM29" s="44"/>
      <c r="AN29" s="44" t="n">
        <f aca="false">SUMIFS(cp_cmd!$G:$G,cp_cmd!$D:$D,"="&amp;$B29,cp_cmd!$I:$I,"="&amp;AN$1,cp_cmd!$J:$J,"=500g")</f>
        <v>0</v>
      </c>
      <c r="AO29" s="44"/>
      <c r="AP29" s="44"/>
      <c r="AQ29" s="44"/>
      <c r="AR29" s="44"/>
      <c r="AS29" s="44"/>
      <c r="AT29" s="44"/>
      <c r="AU29" s="44"/>
      <c r="AV29" s="44"/>
      <c r="AW29" s="43" t="n">
        <f aca="false">SUMIFS(cp_cmd!$G:$G,cp_cmd!$D:$D,"="&amp;$B29,cp_cmd!$I:$I,"="&amp;AW$1,cp_cmd!$J:$J,"=500g")</f>
        <v>0</v>
      </c>
      <c r="AX29" s="43" t="n">
        <f aca="false">SUMIFS(cp_cmd!$G:$G,cp_cmd!$D:$D,"="&amp;$B29,cp_cmd!$I:$I,"="&amp;AX$1,cp_cmd!$J:$J,"=500g")</f>
        <v>0</v>
      </c>
      <c r="AY29" s="43" t="n">
        <f aca="false">SUMIFS(cp_cmd!$G:$G,cp_cmd!$D:$D,"="&amp;$B29,cp_cmd!$I:$I,"="&amp;AX$1,cp_cmd!$J:$J,"=1000g")</f>
        <v>0</v>
      </c>
      <c r="AZ29" s="46" t="n">
        <f aca="false">SUMIFS(cp_cmd!$G:$G,cp_cmd!$D:$D,"="&amp;$B29,cp_cmd!$I:$I,"="&amp;AZ$1,cp_cmd!$J:$J,"=2000g")</f>
        <v>0</v>
      </c>
      <c r="BA29" s="47" t="n">
        <f aca="false">SUMIFS(cp_cmd!$G:$G,cp_cmd!$D:$D,"="&amp;$B29,cp_cmd!$I:$I,"="&amp;BA$1,cp_cmd!$J:$J,"=500g")</f>
        <v>0</v>
      </c>
      <c r="BB29" s="42" t="n">
        <f aca="false">SUMIFS(cp_cmd!$G:$G,cp_cmd!$D:$D,"="&amp;$B29,cp_cmd!$I:$I,"="&amp;BB$1,cp_cmd!$J:$J,"=500g")</f>
        <v>0</v>
      </c>
      <c r="BC29" s="43" t="n">
        <f aca="false">SUMIFS(cp_cmd!$G:$G,cp_cmd!$D:$D,"="&amp;$B29,cp_cmd!$I:$I,"="&amp;BC$1,cp_cmd!$J:$J,"=350g")</f>
        <v>0</v>
      </c>
      <c r="BD29" s="43" t="n">
        <f aca="false">SUMIFS(cp_cmd!$G:$G,cp_cmd!$D:$D,"="&amp;$B29,cp_cmd!$I:$I,"="&amp;BD$1,cp_cmd!$J:$J,"=350g")</f>
        <v>0</v>
      </c>
      <c r="BE29" s="43" t="n">
        <f aca="false">SUMIFS(cp_cmd!$G:$G,cp_cmd!$D:$D,"="&amp;$B29,cp_cmd!$I:$I,"="&amp;BE$1,cp_cmd!$J:$J,"=350g")</f>
        <v>0</v>
      </c>
      <c r="BF29" s="42" t="n">
        <f aca="false">SUMIFS(cp_cmd!$G:$G,cp_cmd!$D:$D,"="&amp;$B29,cp_cmd!$I:$I,"="&amp;BF$1,cp_cmd!$J:$J,"=500g")</f>
        <v>0</v>
      </c>
      <c r="BG29" s="42" t="n">
        <f aca="false">SUMIFS(cp_cmd!$G:$G,cp_cmd!$D:$D,"="&amp;$B29,cp_cmd!$I:$I,"="&amp;BG$1,cp_cmd!$J:$J,"=500g")</f>
        <v>0</v>
      </c>
      <c r="BH29" s="43" t="n">
        <f aca="false">SUMIFS(cp_cmd!$G:$G,cp_cmd!$D:$D,"="&amp;$B29,cp_cmd!$I:$I,"="&amp;BH$1,cp_cmd!$J:$J,"=120g")</f>
        <v>0</v>
      </c>
      <c r="BI29" s="43" t="n">
        <f aca="false">SUMIFS(cp_cmd!$G:$G,cp_cmd!$D:$D,"="&amp;$B29,cp_cmd!$I:$I,"="&amp;BI$1,cp_cmd!$J:$J,"=120g")</f>
        <v>0</v>
      </c>
      <c r="BJ29" s="43" t="n">
        <f aca="false">SUMIFS(cp_cmd!$G:$G,cp_cmd!$D:$D,"="&amp;$B29,cp_cmd!$I:$I,"="&amp;BJ$1,cp_cmd!$J:$J,"=260g")</f>
        <v>0</v>
      </c>
      <c r="BK29" s="42" t="n">
        <f aca="false">SUMIFS(cp_cmd!$G:$G,cp_cmd!$D:$D,"="&amp;$B29,cp_cmd!$I:$I,"="&amp;BK$1,cp_cmd!$J:$J,"=500g")</f>
        <v>0</v>
      </c>
      <c r="BL29" s="43" t="n">
        <f aca="false">SUM(D29:BK29)</f>
        <v>0</v>
      </c>
      <c r="BM29" s="50"/>
      <c r="BP29" s="3" t="n">
        <f aca="false">SUMPRODUCT(D29:BI29,D$46:BI$46)*(1-BO29/100)</f>
        <v>0</v>
      </c>
    </row>
    <row r="30" s="3" customFormat="true" ht="38.25" hidden="false" customHeight="true" outlineLevel="0" collapsed="false">
      <c r="A30" s="55"/>
      <c r="B30" s="48" t="str">
        <f aca="false">cp_bl!L29</f>
        <v/>
      </c>
      <c r="C30" s="49"/>
      <c r="D30" s="42" t="n">
        <f aca="false">SUMIFS(cp_cmd!$G:$G,cp_cmd!$D:$D,"="&amp;$B30,cp_cmd!$I:$I,"="&amp;D$1,cp_cmd!$J:$J,"=500g")</f>
        <v>0</v>
      </c>
      <c r="E30" s="42" t="n">
        <f aca="false">SUMIFS(cp_cmd!$G:$G,cp_cmd!$D:$D,"="&amp;$B30,cp_cmd!$I:$I,"="&amp;D$1,cp_cmd!$J:$J,"=1000g")</f>
        <v>0</v>
      </c>
      <c r="F30" s="42" t="n">
        <f aca="false">SUMIFS(cp_cmd!$G:$G,cp_cmd!$D:$D,"="&amp;$B30,cp_cmd!$I:$I,"="&amp;D$1,cp_cmd!$J:$J,"=3000g")</f>
        <v>0</v>
      </c>
      <c r="G30" s="43"/>
      <c r="H30" s="42" t="n">
        <f aca="false">SUMIFS(cp_cmd!$G:$G,cp_cmd!$D:$D,"="&amp;$B30,cp_cmd!$I:$I,"="&amp;H$1,cp_cmd!$J:$J,"=1000g")</f>
        <v>0</v>
      </c>
      <c r="I30" s="43" t="n">
        <f aca="false">SUMIFS(cp_cmd!$G:$G,cp_cmd!$D:$D,"="&amp;$B30,cp_cmd!$I:$I,"="&amp;I$1,cp_cmd!$J:$J,"=500g")</f>
        <v>0</v>
      </c>
      <c r="J30" s="44"/>
      <c r="K30" s="43" t="n">
        <f aca="false">SUMIFS(cp_cmd!$G:$G,cp_cmd!$D:$D,"="&amp;$B30,cp_cmd!$I:$I,"="&amp;K$1,cp_cmd!$J:$J,"=500g")</f>
        <v>0</v>
      </c>
      <c r="L30" s="43" t="n">
        <f aca="false">SUMIFS(cp_cmd!$G:$G,cp_cmd!$D:$D,"="&amp;$B30,cp_cmd!$I:$I,"="&amp;K$1,cp_cmd!$J:$J,"=1000g")</f>
        <v>0</v>
      </c>
      <c r="M30" s="43" t="n">
        <f aca="false">SUMIFS(cp_cmd!$G:$G,cp_cmd!$D:$D,"="&amp;$B30,cp_cmd!$I:$I,"="&amp;K$1,cp_cmd!$J:$J,"=3000g")</f>
        <v>0</v>
      </c>
      <c r="N30" s="43" t="n">
        <f aca="false">SUMIFS(cp_cmd!$G:$G,cp_cmd!$D:$D,"="&amp;$B30,cp_cmd!$I:$I,"="&amp;N$1,cp_cmd!$J:$J,"=500g")</f>
        <v>0</v>
      </c>
      <c r="O30" s="43"/>
      <c r="P30" s="44"/>
      <c r="Q30" s="43" t="n">
        <f aca="false">SUMIFS(cp_cmd!$G:$G,cp_cmd!$D:$D,"="&amp;$B30,cp_cmd!$I:$I,"="&amp;Q$1,cp_cmd!$J:$J,"=500g")</f>
        <v>0</v>
      </c>
      <c r="R30" s="43" t="n">
        <f aca="false">SUMIFS(cp_cmd!$G:$G,cp_cmd!$D:$D,"="&amp;$B30,cp_cmd!$I:$I,"="&amp;Q$1,cp_cmd!$J:$J,"=1000g")</f>
        <v>0</v>
      </c>
      <c r="S30" s="42" t="n">
        <f aca="false">SUMIFS(cp_cmd!$G:$G,cp_cmd!$D:$D,"="&amp;$B30,cp_cmd!$I:$I,"="&amp;S$1,cp_cmd!$J:$J,"=500g")</f>
        <v>0</v>
      </c>
      <c r="T30" s="44"/>
      <c r="U30" s="43" t="n">
        <f aca="false">SUMIFS(cp_cmd!$G:$G,cp_cmd!$D:$D,"="&amp;$B30,cp_cmd!$I:$I,"="&amp;U$1,cp_cmd!$J:$J,"=500g")</f>
        <v>0</v>
      </c>
      <c r="V30" s="43" t="n">
        <f aca="false">SUMIFS(cp_cmd!$G:$G,cp_cmd!$D:$D,"="&amp;$B30,cp_cmd!$I:$I,"="&amp;U$1,cp_cmd!$J:$J,"=1000g")</f>
        <v>0</v>
      </c>
      <c r="W30" s="43" t="n">
        <f aca="false">SUMIFS(cp_cmd!$G:$G,cp_cmd!$D:$D,"="&amp;$B30,cp_cmd!$I:$I,"="&amp;U$1,cp_cmd!$J:$J,"=2000g")</f>
        <v>0</v>
      </c>
      <c r="X30" s="44"/>
      <c r="Y30" s="45" t="n">
        <f aca="false">SUMIFS(cp_cmd!$G:$G,cp_cmd!$D:$D,"="&amp;$B30,cp_cmd!$I:$I,"="&amp;Y$1,cp_cmd!$J:$J,"=500g")</f>
        <v>0</v>
      </c>
      <c r="Z30" s="45" t="n">
        <f aca="false">SUMIFS(cp_cmd!$G:$G,cp_cmd!$D:$D,"="&amp;$B30,cp_cmd!$I:$I,"="&amp;Y$1,cp_cmd!$J:$J,"=1000g")</f>
        <v>0</v>
      </c>
      <c r="AA30" s="45" t="n">
        <f aca="false">SUMIFS(cp_cmd!$G:$G,cp_cmd!$D:$D,"="&amp;$B30,cp_cmd!$I:$I,"="&amp;Y$1,cp_cmd!$J:$J,"=3000g")</f>
        <v>0</v>
      </c>
      <c r="AB30" s="44"/>
      <c r="AC30" s="43" t="n">
        <f aca="false">SUMIFS(cp_cmd!$G:$G,cp_cmd!$D:$D,"="&amp;$B30,cp_cmd!$I:$I,"="&amp;AC$1,cp_cmd!$J:$J,"=500g")</f>
        <v>0</v>
      </c>
      <c r="AD30" s="43" t="n">
        <f aca="false">SUMIFS(cp_cmd!$G:$G,cp_cmd!$D:$D,"="&amp;$B30,cp_cmd!$I:$I,"="&amp;AC$1,cp_cmd!$J:$J,"=1000g")</f>
        <v>0</v>
      </c>
      <c r="AE30" s="44"/>
      <c r="AF30" s="44"/>
      <c r="AG30" s="44"/>
      <c r="AH30" s="44"/>
      <c r="AI30" s="43" t="n">
        <f aca="false">SUMIFS(cp_cmd!$G:$G,cp_cmd!$D:$D,"="&amp;$B30,cp_cmd!$I:$I,"="&amp;AI$1,cp_cmd!$J:$J,"=500g")</f>
        <v>0</v>
      </c>
      <c r="AJ30" s="43" t="n">
        <f aca="false">SUMIFS(cp_cmd!$G:$G,cp_cmd!$D:$D,"="&amp;$B30,cp_cmd!$I:$I,"="&amp;AI$1,cp_cmd!$J:$J,"=1000g")</f>
        <v>0</v>
      </c>
      <c r="AK30" s="46"/>
      <c r="AL30" s="47"/>
      <c r="AM30" s="44"/>
      <c r="AN30" s="44"/>
      <c r="AO30" s="44"/>
      <c r="AP30" s="44"/>
      <c r="AQ30" s="44"/>
      <c r="AR30" s="44"/>
      <c r="AS30" s="44"/>
      <c r="AT30" s="44"/>
      <c r="AU30" s="44"/>
      <c r="AV30" s="44"/>
      <c r="AW30" s="43" t="n">
        <f aca="false">SUMIFS(cp_cmd!$G:$G,cp_cmd!$D:$D,"="&amp;$B30,cp_cmd!$I:$I,"="&amp;AW$1,cp_cmd!$J:$J,"=500g")</f>
        <v>0</v>
      </c>
      <c r="AX30" s="43" t="n">
        <f aca="false">SUMIFS(cp_cmd!$G:$G,cp_cmd!$D:$D,"="&amp;$B30,cp_cmd!$I:$I,"="&amp;AX$1,cp_cmd!$J:$J,"=500g")</f>
        <v>0</v>
      </c>
      <c r="AY30" s="43" t="n">
        <f aca="false">SUMIFS(cp_cmd!$G:$G,cp_cmd!$D:$D,"="&amp;$B30,cp_cmd!$I:$I,"="&amp;AX$1,cp_cmd!$J:$J,"=1000g")</f>
        <v>0</v>
      </c>
      <c r="AZ30" s="46" t="n">
        <f aca="false">SUMIFS(cp_cmd!$G:$G,cp_cmd!$D:$D,"="&amp;$B30,cp_cmd!$I:$I,"="&amp;AZ$1,cp_cmd!$J:$J,"=2000g")</f>
        <v>0</v>
      </c>
      <c r="BA30" s="47" t="n">
        <f aca="false">SUMIFS(cp_cmd!$G:$G,cp_cmd!$D:$D,"="&amp;$B30,cp_cmd!$I:$I,"="&amp;BA$1,cp_cmd!$J:$J,"=500g")</f>
        <v>0</v>
      </c>
      <c r="BB30" s="42" t="n">
        <f aca="false">SUMIFS(cp_cmd!$G:$G,cp_cmd!$D:$D,"="&amp;$B30,cp_cmd!$I:$I,"="&amp;BB$1,cp_cmd!$J:$J,"=500g")</f>
        <v>0</v>
      </c>
      <c r="BC30" s="43" t="n">
        <f aca="false">SUMIFS(cp_cmd!$G:$G,cp_cmd!$D:$D,"="&amp;$B30,cp_cmd!$I:$I,"="&amp;BC$1,cp_cmd!$J:$J,"=350g")</f>
        <v>0</v>
      </c>
      <c r="BD30" s="43" t="n">
        <f aca="false">SUMIFS(cp_cmd!$G:$G,cp_cmd!$D:$D,"="&amp;$B30,cp_cmd!$I:$I,"="&amp;BD$1,cp_cmd!$J:$J,"=350g")</f>
        <v>0</v>
      </c>
      <c r="BE30" s="43" t="n">
        <f aca="false">SUMIFS(cp_cmd!$G:$G,cp_cmd!$D:$D,"="&amp;$B30,cp_cmd!$I:$I,"="&amp;BE$1,cp_cmd!$J:$J,"=350g")</f>
        <v>0</v>
      </c>
      <c r="BF30" s="42" t="n">
        <f aca="false">SUMIFS(cp_cmd!$G:$G,cp_cmd!$D:$D,"="&amp;$B30,cp_cmd!$I:$I,"="&amp;BF$1,cp_cmd!$J:$J,"=500g")</f>
        <v>0</v>
      </c>
      <c r="BG30" s="42" t="n">
        <f aca="false">SUMIFS(cp_cmd!$G:$G,cp_cmd!$D:$D,"="&amp;$B30,cp_cmd!$I:$I,"="&amp;BG$1,cp_cmd!$J:$J,"=500g")</f>
        <v>0</v>
      </c>
      <c r="BH30" s="43" t="n">
        <f aca="false">SUMIFS(cp_cmd!$G:$G,cp_cmd!$D:$D,"="&amp;$B30,cp_cmd!$I:$I,"="&amp;BH$1,cp_cmd!$J:$J,"=120g")</f>
        <v>0</v>
      </c>
      <c r="BI30" s="43" t="n">
        <f aca="false">SUMIFS(cp_cmd!$G:$G,cp_cmd!$D:$D,"="&amp;$B30,cp_cmd!$I:$I,"="&amp;BI$1,cp_cmd!$J:$J,"=120g")</f>
        <v>0</v>
      </c>
      <c r="BJ30" s="43" t="n">
        <f aca="false">SUMIFS(cp_cmd!$G:$G,cp_cmd!$D:$D,"="&amp;$B30,cp_cmd!$I:$I,"="&amp;BJ$1,cp_cmd!$J:$J,"=260g")</f>
        <v>0</v>
      </c>
      <c r="BK30" s="42" t="n">
        <f aca="false">SUMIFS(cp_cmd!$G:$G,cp_cmd!$D:$D,"="&amp;$B30,cp_cmd!$I:$I,"="&amp;BK$1,cp_cmd!$J:$J,"=500g")</f>
        <v>0</v>
      </c>
      <c r="BL30" s="43" t="n">
        <f aca="false">SUM(D30:BK30)</f>
        <v>0</v>
      </c>
      <c r="BM30" s="50"/>
    </row>
    <row r="31" s="3" customFormat="true" ht="38.25" hidden="false" customHeight="true" outlineLevel="0" collapsed="false">
      <c r="A31" s="55"/>
      <c r="B31" s="48" t="str">
        <f aca="false">cp_bl!L30</f>
        <v/>
      </c>
      <c r="C31" s="49"/>
      <c r="D31" s="42" t="n">
        <f aca="false">SUMIFS(cp_cmd!$G:$G,cp_cmd!$D:$D,"="&amp;$B31,cp_cmd!$I:$I,"="&amp;D$1,cp_cmd!$J:$J,"=500g")</f>
        <v>0</v>
      </c>
      <c r="E31" s="42" t="n">
        <f aca="false">SUMIFS(cp_cmd!$G:$G,cp_cmd!$D:$D,"="&amp;$B31,cp_cmd!$I:$I,"="&amp;D$1,cp_cmd!$J:$J,"=1000g")</f>
        <v>0</v>
      </c>
      <c r="F31" s="42" t="n">
        <f aca="false">SUMIFS(cp_cmd!$G:$G,cp_cmd!$D:$D,"="&amp;$B31,cp_cmd!$I:$I,"="&amp;D$1,cp_cmd!$J:$J,"=3000g")</f>
        <v>0</v>
      </c>
      <c r="G31" s="43"/>
      <c r="H31" s="42" t="n">
        <f aca="false">SUMIFS(cp_cmd!$G:$G,cp_cmd!$D:$D,"="&amp;$B31,cp_cmd!$I:$I,"="&amp;H$1,cp_cmd!$J:$J,"=1000g")</f>
        <v>0</v>
      </c>
      <c r="I31" s="43" t="n">
        <f aca="false">SUMIFS(cp_cmd!$G:$G,cp_cmd!$D:$D,"="&amp;$B31,cp_cmd!$I:$I,"="&amp;I$1,cp_cmd!$J:$J,"=500g")</f>
        <v>0</v>
      </c>
      <c r="J31" s="44"/>
      <c r="K31" s="43" t="n">
        <f aca="false">SUMIFS(cp_cmd!$G:$G,cp_cmd!$D:$D,"="&amp;$B31,cp_cmd!$I:$I,"="&amp;K$1,cp_cmd!$J:$J,"=500g")</f>
        <v>0</v>
      </c>
      <c r="L31" s="43" t="n">
        <f aca="false">SUMIFS(cp_cmd!$G:$G,cp_cmd!$D:$D,"="&amp;$B31,cp_cmd!$I:$I,"="&amp;K$1,cp_cmd!$J:$J,"=1000g")</f>
        <v>0</v>
      </c>
      <c r="M31" s="43" t="n">
        <f aca="false">SUMIFS(cp_cmd!$G:$G,cp_cmd!$D:$D,"="&amp;$B31,cp_cmd!$I:$I,"="&amp;K$1,cp_cmd!$J:$J,"=3000g")</f>
        <v>0</v>
      </c>
      <c r="N31" s="43" t="n">
        <f aca="false">SUMIFS(cp_cmd!$G:$G,cp_cmd!$D:$D,"="&amp;$B31,cp_cmd!$I:$I,"="&amp;N$1,cp_cmd!$J:$J,"=500g")</f>
        <v>0</v>
      </c>
      <c r="O31" s="43"/>
      <c r="P31" s="44"/>
      <c r="Q31" s="43" t="n">
        <f aca="false">SUMIFS(cp_cmd!$G:$G,cp_cmd!$D:$D,"="&amp;$B31,cp_cmd!$I:$I,"="&amp;Q$1,cp_cmd!$J:$J,"=500g")</f>
        <v>0</v>
      </c>
      <c r="R31" s="43" t="n">
        <f aca="false">SUMIFS(cp_cmd!$G:$G,cp_cmd!$D:$D,"="&amp;$B31,cp_cmd!$I:$I,"="&amp;Q$1,cp_cmd!$J:$J,"=1000g")</f>
        <v>0</v>
      </c>
      <c r="S31" s="42" t="n">
        <f aca="false">SUMIFS(cp_cmd!$G:$G,cp_cmd!$D:$D,"="&amp;$B31,cp_cmd!$I:$I,"="&amp;S$1,cp_cmd!$J:$J,"=500g")</f>
        <v>0</v>
      </c>
      <c r="T31" s="44"/>
      <c r="U31" s="43" t="n">
        <f aca="false">SUMIFS(cp_cmd!$G:$G,cp_cmd!$D:$D,"="&amp;$B31,cp_cmd!$I:$I,"="&amp;U$1,cp_cmd!$J:$J,"=500g")</f>
        <v>0</v>
      </c>
      <c r="V31" s="43" t="n">
        <f aca="false">SUMIFS(cp_cmd!$G:$G,cp_cmd!$D:$D,"="&amp;$B31,cp_cmd!$I:$I,"="&amp;U$1,cp_cmd!$J:$J,"=1000g")</f>
        <v>0</v>
      </c>
      <c r="W31" s="43" t="n">
        <f aca="false">SUMIFS(cp_cmd!$G:$G,cp_cmd!$D:$D,"="&amp;$B31,cp_cmd!$I:$I,"="&amp;U$1,cp_cmd!$J:$J,"=2000g")</f>
        <v>0</v>
      </c>
      <c r="X31" s="44"/>
      <c r="Y31" s="45" t="n">
        <f aca="false">SUMIFS(cp_cmd!$G:$G,cp_cmd!$D:$D,"="&amp;$B31,cp_cmd!$I:$I,"="&amp;Y$1,cp_cmd!$J:$J,"=500g")</f>
        <v>0</v>
      </c>
      <c r="Z31" s="45" t="n">
        <f aca="false">SUMIFS(cp_cmd!$G:$G,cp_cmd!$D:$D,"="&amp;$B31,cp_cmd!$I:$I,"="&amp;Y$1,cp_cmd!$J:$J,"=1000g")</f>
        <v>0</v>
      </c>
      <c r="AA31" s="45" t="n">
        <f aca="false">SUMIFS(cp_cmd!$G:$G,cp_cmd!$D:$D,"="&amp;$B31,cp_cmd!$I:$I,"="&amp;Y$1,cp_cmd!$J:$J,"=3000g")</f>
        <v>0</v>
      </c>
      <c r="AB31" s="44"/>
      <c r="AC31" s="43" t="n">
        <f aca="false">SUMIFS(cp_cmd!$G:$G,cp_cmd!$D:$D,"="&amp;$B31,cp_cmd!$I:$I,"="&amp;AC$1,cp_cmd!$J:$J,"=500g")</f>
        <v>0</v>
      </c>
      <c r="AD31" s="43" t="n">
        <f aca="false">SUMIFS(cp_cmd!$G:$G,cp_cmd!$D:$D,"="&amp;$B31,cp_cmd!$I:$I,"="&amp;AC$1,cp_cmd!$J:$J,"=1000g")</f>
        <v>0</v>
      </c>
      <c r="AE31" s="44"/>
      <c r="AF31" s="44"/>
      <c r="AG31" s="44"/>
      <c r="AH31" s="44"/>
      <c r="AI31" s="43" t="n">
        <f aca="false">SUMIFS(cp_cmd!$G:$G,cp_cmd!$D:$D,"="&amp;$B31,cp_cmd!$I:$I,"="&amp;AI$1,cp_cmd!$J:$J,"=500g")</f>
        <v>0</v>
      </c>
      <c r="AJ31" s="43" t="n">
        <f aca="false">SUMIFS(cp_cmd!$G:$G,cp_cmd!$D:$D,"="&amp;$B31,cp_cmd!$I:$I,"="&amp;AI$1,cp_cmd!$J:$J,"=1000g")</f>
        <v>0</v>
      </c>
      <c r="AK31" s="46"/>
      <c r="AL31" s="47"/>
      <c r="AM31" s="44"/>
      <c r="AN31" s="44"/>
      <c r="AO31" s="44"/>
      <c r="AP31" s="44"/>
      <c r="AQ31" s="44"/>
      <c r="AR31" s="44"/>
      <c r="AS31" s="44"/>
      <c r="AT31" s="44"/>
      <c r="AU31" s="44"/>
      <c r="AV31" s="44"/>
      <c r="AW31" s="43" t="n">
        <f aca="false">SUMIFS(cp_cmd!$G:$G,cp_cmd!$D:$D,"="&amp;$B31,cp_cmd!$I:$I,"="&amp;AW$1,cp_cmd!$J:$J,"=500g")</f>
        <v>0</v>
      </c>
      <c r="AX31" s="43" t="n">
        <f aca="false">SUMIFS(cp_cmd!$G:$G,cp_cmd!$D:$D,"="&amp;$B31,cp_cmd!$I:$I,"="&amp;AX$1,cp_cmd!$J:$J,"=500g")</f>
        <v>0</v>
      </c>
      <c r="AY31" s="43" t="n">
        <f aca="false">SUMIFS(cp_cmd!$G:$G,cp_cmd!$D:$D,"="&amp;$B31,cp_cmd!$I:$I,"="&amp;AX$1,cp_cmd!$J:$J,"=1000g")</f>
        <v>0</v>
      </c>
      <c r="AZ31" s="46" t="n">
        <f aca="false">SUMIFS(cp_cmd!$G:$G,cp_cmd!$D:$D,"="&amp;$B31,cp_cmd!$I:$I,"="&amp;AZ$1,cp_cmd!$J:$J,"=2000g")</f>
        <v>0</v>
      </c>
      <c r="BA31" s="47" t="n">
        <f aca="false">SUMIFS(cp_cmd!$G:$G,cp_cmd!$D:$D,"="&amp;$B31,cp_cmd!$I:$I,"="&amp;BA$1,cp_cmd!$J:$J,"=500g")</f>
        <v>0</v>
      </c>
      <c r="BB31" s="42" t="n">
        <f aca="false">SUMIFS(cp_cmd!$G:$G,cp_cmd!$D:$D,"="&amp;$B31,cp_cmd!$I:$I,"="&amp;BB$1,cp_cmd!$J:$J,"=500g")</f>
        <v>0</v>
      </c>
      <c r="BC31" s="43" t="n">
        <f aca="false">SUMIFS(cp_cmd!$G:$G,cp_cmd!$D:$D,"="&amp;$B31,cp_cmd!$I:$I,"="&amp;BC$1,cp_cmd!$J:$J,"=350g")</f>
        <v>0</v>
      </c>
      <c r="BD31" s="43" t="n">
        <f aca="false">SUMIFS(cp_cmd!$G:$G,cp_cmd!$D:$D,"="&amp;$B31,cp_cmd!$I:$I,"="&amp;BD$1,cp_cmd!$J:$J,"=350g")</f>
        <v>0</v>
      </c>
      <c r="BE31" s="43" t="n">
        <f aca="false">SUMIFS(cp_cmd!$G:$G,cp_cmd!$D:$D,"="&amp;$B31,cp_cmd!$I:$I,"="&amp;BE$1,cp_cmd!$J:$J,"=350g")</f>
        <v>0</v>
      </c>
      <c r="BF31" s="42" t="n">
        <f aca="false">SUMIFS(cp_cmd!$G:$G,cp_cmd!$D:$D,"="&amp;$B31,cp_cmd!$I:$I,"="&amp;BF$1,cp_cmd!$J:$J,"=500g")</f>
        <v>0</v>
      </c>
      <c r="BG31" s="42" t="n">
        <f aca="false">SUMIFS(cp_cmd!$G:$G,cp_cmd!$D:$D,"="&amp;$B31,cp_cmd!$I:$I,"="&amp;BG$1,cp_cmd!$J:$J,"=500g")</f>
        <v>0</v>
      </c>
      <c r="BH31" s="43" t="n">
        <f aca="false">SUMIFS(cp_cmd!$G:$G,cp_cmd!$D:$D,"="&amp;$B31,cp_cmd!$I:$I,"="&amp;BH$1,cp_cmd!$J:$J,"=120g")</f>
        <v>0</v>
      </c>
      <c r="BI31" s="43" t="n">
        <f aca="false">SUMIFS(cp_cmd!$G:$G,cp_cmd!$D:$D,"="&amp;$B31,cp_cmd!$I:$I,"="&amp;BI$1,cp_cmd!$J:$J,"=120g")</f>
        <v>0</v>
      </c>
      <c r="BJ31" s="43" t="n">
        <f aca="false">SUMIFS(cp_cmd!$G:$G,cp_cmd!$D:$D,"="&amp;$B31,cp_cmd!$I:$I,"="&amp;BJ$1,cp_cmd!$J:$J,"=260g")</f>
        <v>0</v>
      </c>
      <c r="BK31" s="42" t="n">
        <f aca="false">SUMIFS(cp_cmd!$G:$G,cp_cmd!$D:$D,"="&amp;$B31,cp_cmd!$I:$I,"="&amp;BK$1,cp_cmd!$J:$J,"=500g")</f>
        <v>0</v>
      </c>
      <c r="BL31" s="43" t="n">
        <f aca="false">SUM(D31:BK31)</f>
        <v>0</v>
      </c>
      <c r="BM31" s="50"/>
    </row>
    <row r="32" s="3" customFormat="true" ht="38.25" hidden="false" customHeight="true" outlineLevel="0" collapsed="false">
      <c r="A32" s="55"/>
      <c r="B32" s="48" t="str">
        <f aca="false">cp_bl!L31</f>
        <v/>
      </c>
      <c r="C32" s="49"/>
      <c r="D32" s="42" t="n">
        <f aca="false">SUMIFS(cp_cmd!$G:$G,cp_cmd!$D:$D,"="&amp;$B32,cp_cmd!$I:$I,"="&amp;D$1,cp_cmd!$J:$J,"=500g")</f>
        <v>0</v>
      </c>
      <c r="E32" s="42" t="n">
        <f aca="false">SUMIFS(cp_cmd!$G:$G,cp_cmd!$D:$D,"="&amp;$B32,cp_cmd!$I:$I,"="&amp;D$1,cp_cmd!$J:$J,"=1000g")</f>
        <v>0</v>
      </c>
      <c r="F32" s="42" t="n">
        <f aca="false">SUMIFS(cp_cmd!$G:$G,cp_cmd!$D:$D,"="&amp;$B32,cp_cmd!$I:$I,"="&amp;D$1,cp_cmd!$J:$J,"=3000g")</f>
        <v>0</v>
      </c>
      <c r="G32" s="43"/>
      <c r="H32" s="42" t="n">
        <f aca="false">SUMIFS(cp_cmd!$G:$G,cp_cmd!$D:$D,"="&amp;$B32,cp_cmd!$I:$I,"="&amp;H$1,cp_cmd!$J:$J,"=1000g")</f>
        <v>0</v>
      </c>
      <c r="I32" s="43" t="n">
        <f aca="false">SUMIFS(cp_cmd!$G:$G,cp_cmd!$D:$D,"="&amp;$B32,cp_cmd!$I:$I,"="&amp;I$1,cp_cmd!$J:$J,"=500g")</f>
        <v>0</v>
      </c>
      <c r="J32" s="44"/>
      <c r="K32" s="43" t="n">
        <f aca="false">SUMIFS(cp_cmd!$G:$G,cp_cmd!$D:$D,"="&amp;$B32,cp_cmd!$I:$I,"="&amp;K$1,cp_cmd!$J:$J,"=500g")</f>
        <v>0</v>
      </c>
      <c r="L32" s="43" t="n">
        <f aca="false">SUMIFS(cp_cmd!$G:$G,cp_cmd!$D:$D,"="&amp;$B32,cp_cmd!$I:$I,"="&amp;K$1,cp_cmd!$J:$J,"=1000g")</f>
        <v>0</v>
      </c>
      <c r="M32" s="43" t="n">
        <f aca="false">SUMIFS(cp_cmd!$G:$G,cp_cmd!$D:$D,"="&amp;$B32,cp_cmd!$I:$I,"="&amp;K$1,cp_cmd!$J:$J,"=3000g")</f>
        <v>0</v>
      </c>
      <c r="N32" s="43" t="n">
        <f aca="false">SUMIFS(cp_cmd!$G:$G,cp_cmd!$D:$D,"="&amp;$B32,cp_cmd!$I:$I,"="&amp;N$1,cp_cmd!$J:$J,"=500g")</f>
        <v>0</v>
      </c>
      <c r="O32" s="43"/>
      <c r="P32" s="44"/>
      <c r="Q32" s="43" t="n">
        <f aca="false">SUMIFS(cp_cmd!$G:$G,cp_cmd!$D:$D,"="&amp;$B32,cp_cmd!$I:$I,"="&amp;Q$1,cp_cmd!$J:$J,"=500g")</f>
        <v>0</v>
      </c>
      <c r="R32" s="43" t="n">
        <f aca="false">SUMIFS(cp_cmd!$G:$G,cp_cmd!$D:$D,"="&amp;$B32,cp_cmd!$I:$I,"="&amp;Q$1,cp_cmd!$J:$J,"=1000g")</f>
        <v>0</v>
      </c>
      <c r="S32" s="42" t="n">
        <f aca="false">SUMIFS(cp_cmd!$G:$G,cp_cmd!$D:$D,"="&amp;$B32,cp_cmd!$I:$I,"="&amp;S$1,cp_cmd!$J:$J,"=500g")</f>
        <v>0</v>
      </c>
      <c r="T32" s="44"/>
      <c r="U32" s="43" t="n">
        <f aca="false">SUMIFS(cp_cmd!$G:$G,cp_cmd!$D:$D,"="&amp;$B32,cp_cmd!$I:$I,"="&amp;U$1,cp_cmd!$J:$J,"=500g")</f>
        <v>0</v>
      </c>
      <c r="V32" s="43" t="n">
        <f aca="false">SUMIFS(cp_cmd!$G:$G,cp_cmd!$D:$D,"="&amp;$B32,cp_cmd!$I:$I,"="&amp;U$1,cp_cmd!$J:$J,"=1000g")</f>
        <v>0</v>
      </c>
      <c r="W32" s="43" t="n">
        <f aca="false">SUMIFS(cp_cmd!$G:$G,cp_cmd!$D:$D,"="&amp;$B32,cp_cmd!$I:$I,"="&amp;U$1,cp_cmd!$J:$J,"=2000g")</f>
        <v>0</v>
      </c>
      <c r="X32" s="44"/>
      <c r="Y32" s="45" t="n">
        <f aca="false">SUMIFS(cp_cmd!$G:$G,cp_cmd!$D:$D,"="&amp;$B32,cp_cmd!$I:$I,"="&amp;Y$1,cp_cmd!$J:$J,"=500g")</f>
        <v>0</v>
      </c>
      <c r="Z32" s="45" t="n">
        <f aca="false">SUMIFS(cp_cmd!$G:$G,cp_cmd!$D:$D,"="&amp;$B32,cp_cmd!$I:$I,"="&amp;Y$1,cp_cmd!$J:$J,"=1000g")</f>
        <v>0</v>
      </c>
      <c r="AA32" s="45" t="n">
        <f aca="false">SUMIFS(cp_cmd!$G:$G,cp_cmd!$D:$D,"="&amp;$B32,cp_cmd!$I:$I,"="&amp;Y$1,cp_cmd!$J:$J,"=3000g")</f>
        <v>0</v>
      </c>
      <c r="AB32" s="44"/>
      <c r="AC32" s="43" t="n">
        <f aca="false">SUMIFS(cp_cmd!$G:$G,cp_cmd!$D:$D,"="&amp;$B32,cp_cmd!$I:$I,"="&amp;AC$1,cp_cmd!$J:$J,"=500g")</f>
        <v>0</v>
      </c>
      <c r="AD32" s="43" t="n">
        <f aca="false">SUMIFS(cp_cmd!$G:$G,cp_cmd!$D:$D,"="&amp;$B32,cp_cmd!$I:$I,"="&amp;AC$1,cp_cmd!$J:$J,"=1000g")</f>
        <v>0</v>
      </c>
      <c r="AE32" s="44"/>
      <c r="AF32" s="44"/>
      <c r="AG32" s="44"/>
      <c r="AH32" s="44"/>
      <c r="AI32" s="43" t="n">
        <f aca="false">SUMIFS(cp_cmd!$G:$G,cp_cmd!$D:$D,"="&amp;$B32,cp_cmd!$I:$I,"="&amp;AI$1,cp_cmd!$J:$J,"=500g")</f>
        <v>0</v>
      </c>
      <c r="AJ32" s="43" t="n">
        <f aca="false">SUMIFS(cp_cmd!$G:$G,cp_cmd!$D:$D,"="&amp;$B32,cp_cmd!$I:$I,"="&amp;AI$1,cp_cmd!$J:$J,"=1000g")</f>
        <v>0</v>
      </c>
      <c r="AK32" s="46"/>
      <c r="AL32" s="47"/>
      <c r="AM32" s="44"/>
      <c r="AN32" s="44"/>
      <c r="AO32" s="44"/>
      <c r="AP32" s="44"/>
      <c r="AQ32" s="44"/>
      <c r="AR32" s="44"/>
      <c r="AS32" s="44"/>
      <c r="AT32" s="44"/>
      <c r="AU32" s="44"/>
      <c r="AV32" s="44"/>
      <c r="AW32" s="43" t="n">
        <f aca="false">SUMIFS(cp_cmd!$G:$G,cp_cmd!$D:$D,"="&amp;$B32,cp_cmd!$I:$I,"="&amp;AW$1,cp_cmd!$J:$J,"=500g")</f>
        <v>0</v>
      </c>
      <c r="AX32" s="43" t="n">
        <f aca="false">SUMIFS(cp_cmd!$G:$G,cp_cmd!$D:$D,"="&amp;$B32,cp_cmd!$I:$I,"="&amp;AX$1,cp_cmd!$J:$J,"=500g")</f>
        <v>0</v>
      </c>
      <c r="AY32" s="43" t="n">
        <f aca="false">SUMIFS(cp_cmd!$G:$G,cp_cmd!$D:$D,"="&amp;$B32,cp_cmd!$I:$I,"="&amp;AX$1,cp_cmd!$J:$J,"=1000g")</f>
        <v>0</v>
      </c>
      <c r="AZ32" s="46" t="n">
        <f aca="false">SUMIFS(cp_cmd!$G:$G,cp_cmd!$D:$D,"="&amp;$B32,cp_cmd!$I:$I,"="&amp;AZ$1,cp_cmd!$J:$J,"=2000g")</f>
        <v>0</v>
      </c>
      <c r="BA32" s="47" t="n">
        <f aca="false">SUMIFS(cp_cmd!$G:$G,cp_cmd!$D:$D,"="&amp;$B32,cp_cmd!$I:$I,"="&amp;BA$1,cp_cmd!$J:$J,"=500g")</f>
        <v>0</v>
      </c>
      <c r="BB32" s="42" t="n">
        <f aca="false">SUMIFS(cp_cmd!$G:$G,cp_cmd!$D:$D,"="&amp;$B32,cp_cmd!$I:$I,"="&amp;BB$1,cp_cmd!$J:$J,"=500g")</f>
        <v>0</v>
      </c>
      <c r="BC32" s="43" t="n">
        <f aca="false">SUMIFS(cp_cmd!$G:$G,cp_cmd!$D:$D,"="&amp;$B32,cp_cmd!$I:$I,"="&amp;BC$1,cp_cmd!$J:$J,"=350g")</f>
        <v>0</v>
      </c>
      <c r="BD32" s="43" t="n">
        <f aca="false">SUMIFS(cp_cmd!$G:$G,cp_cmd!$D:$D,"="&amp;$B32,cp_cmd!$I:$I,"="&amp;BD$1,cp_cmd!$J:$J,"=350g")</f>
        <v>0</v>
      </c>
      <c r="BE32" s="43" t="n">
        <f aca="false">SUMIFS(cp_cmd!$G:$G,cp_cmd!$D:$D,"="&amp;$B32,cp_cmd!$I:$I,"="&amp;BE$1,cp_cmd!$J:$J,"=350g")</f>
        <v>0</v>
      </c>
      <c r="BF32" s="42" t="n">
        <f aca="false">SUMIFS(cp_cmd!$G:$G,cp_cmd!$D:$D,"="&amp;$B32,cp_cmd!$I:$I,"="&amp;BF$1,cp_cmd!$J:$J,"=500g")</f>
        <v>0</v>
      </c>
      <c r="BG32" s="42" t="n">
        <f aca="false">SUMIFS(cp_cmd!$G:$G,cp_cmd!$D:$D,"="&amp;$B32,cp_cmd!$I:$I,"="&amp;BG$1,cp_cmd!$J:$J,"=500g")</f>
        <v>0</v>
      </c>
      <c r="BH32" s="43" t="n">
        <f aca="false">SUMIFS(cp_cmd!$G:$G,cp_cmd!$D:$D,"="&amp;$B32,cp_cmd!$I:$I,"="&amp;BH$1,cp_cmd!$J:$J,"=120g")</f>
        <v>0</v>
      </c>
      <c r="BI32" s="43" t="n">
        <f aca="false">SUMIFS(cp_cmd!$G:$G,cp_cmd!$D:$D,"="&amp;$B32,cp_cmd!$I:$I,"="&amp;BI$1,cp_cmd!$J:$J,"=120g")</f>
        <v>0</v>
      </c>
      <c r="BJ32" s="43" t="n">
        <f aca="false">SUMIFS(cp_cmd!$G:$G,cp_cmd!$D:$D,"="&amp;$B32,cp_cmd!$I:$I,"="&amp;BJ$1,cp_cmd!$J:$J,"=260g")</f>
        <v>0</v>
      </c>
      <c r="BK32" s="42" t="n">
        <f aca="false">SUMIFS(cp_cmd!$G:$G,cp_cmd!$D:$D,"="&amp;$B32,cp_cmd!$I:$I,"="&amp;BK$1,cp_cmd!$J:$J,"=500g")</f>
        <v>0</v>
      </c>
      <c r="BL32" s="43" t="n">
        <f aca="false">SUM(D32:BK32)</f>
        <v>0</v>
      </c>
      <c r="BM32" s="50"/>
    </row>
    <row r="33" s="3" customFormat="true" ht="38.25" hidden="false" customHeight="true" outlineLevel="0" collapsed="false">
      <c r="A33" s="55"/>
      <c r="B33" s="48" t="str">
        <f aca="false">cp_bl!L32</f>
        <v/>
      </c>
      <c r="C33" s="49"/>
      <c r="D33" s="42" t="n">
        <f aca="false">SUMIFS(cp_cmd!$G:$G,cp_cmd!$D:$D,"="&amp;$B33,cp_cmd!$I:$I,"="&amp;D$1,cp_cmd!$J:$J,"=500g")</f>
        <v>0</v>
      </c>
      <c r="E33" s="42" t="n">
        <f aca="false">SUMIFS(cp_cmd!$G:$G,cp_cmd!$D:$D,"="&amp;$B33,cp_cmd!$I:$I,"="&amp;D$1,cp_cmd!$J:$J,"=1000g")</f>
        <v>0</v>
      </c>
      <c r="F33" s="42" t="n">
        <f aca="false">SUMIFS(cp_cmd!$G:$G,cp_cmd!$D:$D,"="&amp;$B33,cp_cmd!$I:$I,"="&amp;D$1,cp_cmd!$J:$J,"=3000g")</f>
        <v>0</v>
      </c>
      <c r="G33" s="43"/>
      <c r="H33" s="42" t="n">
        <f aca="false">SUMIFS(cp_cmd!$G:$G,cp_cmd!$D:$D,"="&amp;$B33,cp_cmd!$I:$I,"="&amp;H$1,cp_cmd!$J:$J,"=1000g")</f>
        <v>0</v>
      </c>
      <c r="I33" s="43" t="n">
        <f aca="false">SUMIFS(cp_cmd!$G:$G,cp_cmd!$D:$D,"="&amp;$B33,cp_cmd!$I:$I,"="&amp;I$1,cp_cmd!$J:$J,"=500g")</f>
        <v>0</v>
      </c>
      <c r="J33" s="44"/>
      <c r="K33" s="43" t="n">
        <f aca="false">SUMIFS(cp_cmd!$G:$G,cp_cmd!$D:$D,"="&amp;$B33,cp_cmd!$I:$I,"="&amp;K$1,cp_cmd!$J:$J,"=500g")</f>
        <v>0</v>
      </c>
      <c r="L33" s="43" t="n">
        <f aca="false">SUMIFS(cp_cmd!$G:$G,cp_cmd!$D:$D,"="&amp;$B33,cp_cmd!$I:$I,"="&amp;K$1,cp_cmd!$J:$J,"=1000g")</f>
        <v>0</v>
      </c>
      <c r="M33" s="43" t="n">
        <f aca="false">SUMIFS(cp_cmd!$G:$G,cp_cmd!$D:$D,"="&amp;$B33,cp_cmd!$I:$I,"="&amp;K$1,cp_cmd!$J:$J,"=3000g")</f>
        <v>0</v>
      </c>
      <c r="N33" s="43" t="n">
        <f aca="false">SUMIFS(cp_cmd!$G:$G,cp_cmd!$D:$D,"="&amp;$B33,cp_cmd!$I:$I,"="&amp;N$1,cp_cmd!$J:$J,"=500g")</f>
        <v>0</v>
      </c>
      <c r="O33" s="43"/>
      <c r="P33" s="44"/>
      <c r="Q33" s="43" t="n">
        <f aca="false">SUMIFS(cp_cmd!$G:$G,cp_cmd!$D:$D,"="&amp;$B33,cp_cmd!$I:$I,"="&amp;Q$1,cp_cmd!$J:$J,"=500g")</f>
        <v>0</v>
      </c>
      <c r="R33" s="43" t="n">
        <f aca="false">SUMIFS(cp_cmd!$G:$G,cp_cmd!$D:$D,"="&amp;$B33,cp_cmd!$I:$I,"="&amp;Q$1,cp_cmd!$J:$J,"=1000g")</f>
        <v>0</v>
      </c>
      <c r="S33" s="42" t="n">
        <f aca="false">SUMIFS(cp_cmd!$G:$G,cp_cmd!$D:$D,"="&amp;$B33,cp_cmd!$I:$I,"="&amp;S$1,cp_cmd!$J:$J,"=500g")</f>
        <v>0</v>
      </c>
      <c r="T33" s="44"/>
      <c r="U33" s="43" t="n">
        <f aca="false">SUMIFS(cp_cmd!$G:$G,cp_cmd!$D:$D,"="&amp;$B33,cp_cmd!$I:$I,"="&amp;U$1,cp_cmd!$J:$J,"=500g")</f>
        <v>0</v>
      </c>
      <c r="V33" s="43" t="n">
        <f aca="false">SUMIFS(cp_cmd!$G:$G,cp_cmd!$D:$D,"="&amp;$B33,cp_cmd!$I:$I,"="&amp;U$1,cp_cmd!$J:$J,"=1000g")</f>
        <v>0</v>
      </c>
      <c r="W33" s="43" t="n">
        <f aca="false">SUMIFS(cp_cmd!$G:$G,cp_cmd!$D:$D,"="&amp;$B33,cp_cmd!$I:$I,"="&amp;U$1,cp_cmd!$J:$J,"=2000g")</f>
        <v>0</v>
      </c>
      <c r="X33" s="44"/>
      <c r="Y33" s="45" t="n">
        <f aca="false">SUMIFS(cp_cmd!$G:$G,cp_cmd!$D:$D,"="&amp;$B33,cp_cmd!$I:$I,"="&amp;Y$1,cp_cmd!$J:$J,"=500g")</f>
        <v>0</v>
      </c>
      <c r="Z33" s="45" t="n">
        <f aca="false">SUMIFS(cp_cmd!$G:$G,cp_cmd!$D:$D,"="&amp;$B33,cp_cmd!$I:$I,"="&amp;Y$1,cp_cmd!$J:$J,"=1000g")</f>
        <v>0</v>
      </c>
      <c r="AA33" s="45" t="n">
        <f aca="false">SUMIFS(cp_cmd!$G:$G,cp_cmd!$D:$D,"="&amp;$B33,cp_cmd!$I:$I,"="&amp;Y$1,cp_cmd!$J:$J,"=3000g")</f>
        <v>0</v>
      </c>
      <c r="AB33" s="44"/>
      <c r="AC33" s="43" t="n">
        <f aca="false">SUMIFS(cp_cmd!$G:$G,cp_cmd!$D:$D,"="&amp;$B33,cp_cmd!$I:$I,"="&amp;AC$1,cp_cmd!$J:$J,"=500g")</f>
        <v>0</v>
      </c>
      <c r="AD33" s="43" t="n">
        <f aca="false">SUMIFS(cp_cmd!$G:$G,cp_cmd!$D:$D,"="&amp;$B33,cp_cmd!$I:$I,"="&amp;AC$1,cp_cmd!$J:$J,"=1000g")</f>
        <v>0</v>
      </c>
      <c r="AE33" s="44"/>
      <c r="AF33" s="44"/>
      <c r="AG33" s="44"/>
      <c r="AH33" s="44"/>
      <c r="AI33" s="43" t="n">
        <f aca="false">SUMIFS(cp_cmd!$G:$G,cp_cmd!$D:$D,"="&amp;$B33,cp_cmd!$I:$I,"="&amp;AI$1,cp_cmd!$J:$J,"=500g")</f>
        <v>0</v>
      </c>
      <c r="AJ33" s="43" t="n">
        <f aca="false">SUMIFS(cp_cmd!$G:$G,cp_cmd!$D:$D,"="&amp;$B33,cp_cmd!$I:$I,"="&amp;AI$1,cp_cmd!$J:$J,"=1000g")</f>
        <v>0</v>
      </c>
      <c r="AK33" s="46"/>
      <c r="AL33" s="47"/>
      <c r="AM33" s="44"/>
      <c r="AN33" s="44"/>
      <c r="AO33" s="44"/>
      <c r="AP33" s="44"/>
      <c r="AQ33" s="44"/>
      <c r="AR33" s="44"/>
      <c r="AS33" s="44"/>
      <c r="AT33" s="44"/>
      <c r="AU33" s="44"/>
      <c r="AV33" s="44"/>
      <c r="AW33" s="43" t="n">
        <f aca="false">SUMIFS(cp_cmd!$G:$G,cp_cmd!$D:$D,"="&amp;$B33,cp_cmd!$I:$I,"="&amp;AW$1,cp_cmd!$J:$J,"=500g")</f>
        <v>0</v>
      </c>
      <c r="AX33" s="43" t="n">
        <f aca="false">SUMIFS(cp_cmd!$G:$G,cp_cmd!$D:$D,"="&amp;$B33,cp_cmd!$I:$I,"="&amp;AX$1,cp_cmd!$J:$J,"=500g")</f>
        <v>0</v>
      </c>
      <c r="AY33" s="43" t="n">
        <f aca="false">SUMIFS(cp_cmd!$G:$G,cp_cmd!$D:$D,"="&amp;$B33,cp_cmd!$I:$I,"="&amp;AX$1,cp_cmd!$J:$J,"=1000g")</f>
        <v>0</v>
      </c>
      <c r="AZ33" s="46" t="n">
        <f aca="false">SUMIFS(cp_cmd!$G:$G,cp_cmd!$D:$D,"="&amp;$B33,cp_cmd!$I:$I,"="&amp;AZ$1,cp_cmd!$J:$J,"=2000g")</f>
        <v>0</v>
      </c>
      <c r="BA33" s="47" t="n">
        <f aca="false">SUMIFS(cp_cmd!$G:$G,cp_cmd!$D:$D,"="&amp;$B33,cp_cmd!$I:$I,"="&amp;BA$1,cp_cmd!$J:$J,"=500g")</f>
        <v>0</v>
      </c>
      <c r="BB33" s="42" t="n">
        <f aca="false">SUMIFS(cp_cmd!$G:$G,cp_cmd!$D:$D,"="&amp;$B33,cp_cmd!$I:$I,"="&amp;BB$1,cp_cmd!$J:$J,"=500g")</f>
        <v>0</v>
      </c>
      <c r="BC33" s="43" t="n">
        <f aca="false">SUMIFS(cp_cmd!$G:$G,cp_cmd!$D:$D,"="&amp;$B33,cp_cmd!$I:$I,"="&amp;BC$1,cp_cmd!$J:$J,"=350g")</f>
        <v>0</v>
      </c>
      <c r="BD33" s="43" t="n">
        <f aca="false">SUMIFS(cp_cmd!$G:$G,cp_cmd!$D:$D,"="&amp;$B33,cp_cmd!$I:$I,"="&amp;BD$1,cp_cmd!$J:$J,"=350g")</f>
        <v>0</v>
      </c>
      <c r="BE33" s="43" t="n">
        <f aca="false">SUMIFS(cp_cmd!$G:$G,cp_cmd!$D:$D,"="&amp;$B33,cp_cmd!$I:$I,"="&amp;BE$1,cp_cmd!$J:$J,"=350g")</f>
        <v>0</v>
      </c>
      <c r="BF33" s="42" t="n">
        <f aca="false">SUMIFS(cp_cmd!$G:$G,cp_cmd!$D:$D,"="&amp;$B33,cp_cmd!$I:$I,"="&amp;BF$1,cp_cmd!$J:$J,"=500g")</f>
        <v>0</v>
      </c>
      <c r="BG33" s="42" t="n">
        <f aca="false">SUMIFS(cp_cmd!$G:$G,cp_cmd!$D:$D,"="&amp;$B33,cp_cmd!$I:$I,"="&amp;BG$1,cp_cmd!$J:$J,"=500g")</f>
        <v>0</v>
      </c>
      <c r="BH33" s="43" t="n">
        <f aca="false">SUMIFS(cp_cmd!$G:$G,cp_cmd!$D:$D,"="&amp;$B33,cp_cmd!$I:$I,"="&amp;BH$1,cp_cmd!$J:$J,"=120g")</f>
        <v>0</v>
      </c>
      <c r="BI33" s="43" t="n">
        <f aca="false">SUMIFS(cp_cmd!$G:$G,cp_cmd!$D:$D,"="&amp;$B33,cp_cmd!$I:$I,"="&amp;BI$1,cp_cmd!$J:$J,"=120g")</f>
        <v>0</v>
      </c>
      <c r="BJ33" s="43" t="n">
        <f aca="false">SUMIFS(cp_cmd!$G:$G,cp_cmd!$D:$D,"="&amp;$B33,cp_cmd!$I:$I,"="&amp;BJ$1,cp_cmd!$J:$J,"=260g")</f>
        <v>0</v>
      </c>
      <c r="BK33" s="42" t="n">
        <f aca="false">SUMIFS(cp_cmd!$G:$G,cp_cmd!$D:$D,"="&amp;$B33,cp_cmd!$I:$I,"="&amp;BK$1,cp_cmd!$J:$J,"=500g")</f>
        <v>0</v>
      </c>
      <c r="BL33" s="43" t="n">
        <f aca="false">SUM(D33:BK33)</f>
        <v>0</v>
      </c>
      <c r="BM33" s="50"/>
    </row>
    <row r="34" s="3" customFormat="true" ht="38.25" hidden="false" customHeight="true" outlineLevel="0" collapsed="false">
      <c r="A34" s="55"/>
      <c r="B34" s="48" t="str">
        <f aca="false">cp_bl!L33</f>
        <v/>
      </c>
      <c r="C34" s="49"/>
      <c r="D34" s="42" t="n">
        <f aca="false">SUMIFS(cp_cmd!$G:$G,cp_cmd!$D:$D,"="&amp;$B34,cp_cmd!$I:$I,"="&amp;D$1,cp_cmd!$J:$J,"=500g")</f>
        <v>0</v>
      </c>
      <c r="E34" s="42" t="n">
        <f aca="false">SUMIFS(cp_cmd!$G:$G,cp_cmd!$D:$D,"="&amp;$B34,cp_cmd!$I:$I,"="&amp;D$1,cp_cmd!$J:$J,"=1000g")</f>
        <v>0</v>
      </c>
      <c r="F34" s="42" t="n">
        <f aca="false">SUMIFS(cp_cmd!$G:$G,cp_cmd!$D:$D,"="&amp;$B34,cp_cmd!$I:$I,"="&amp;D$1,cp_cmd!$J:$J,"=3000g")</f>
        <v>0</v>
      </c>
      <c r="G34" s="43"/>
      <c r="H34" s="42" t="n">
        <f aca="false">SUMIFS(cp_cmd!$G:$G,cp_cmd!$D:$D,"="&amp;$B34,cp_cmd!$I:$I,"="&amp;H$1,cp_cmd!$J:$J,"=1000g")</f>
        <v>0</v>
      </c>
      <c r="I34" s="43" t="n">
        <f aca="false">SUMIFS(cp_cmd!$G:$G,cp_cmd!$D:$D,"="&amp;$B34,cp_cmd!$I:$I,"="&amp;I$1,cp_cmd!$J:$J,"=500g")</f>
        <v>0</v>
      </c>
      <c r="J34" s="44"/>
      <c r="K34" s="43" t="n">
        <f aca="false">SUMIFS(cp_cmd!$G:$G,cp_cmd!$D:$D,"="&amp;$B34,cp_cmd!$I:$I,"="&amp;K$1,cp_cmd!$J:$J,"=500g")</f>
        <v>0</v>
      </c>
      <c r="L34" s="43" t="n">
        <f aca="false">SUMIFS(cp_cmd!$G:$G,cp_cmd!$D:$D,"="&amp;$B34,cp_cmd!$I:$I,"="&amp;K$1,cp_cmd!$J:$J,"=1000g")</f>
        <v>0</v>
      </c>
      <c r="M34" s="43" t="n">
        <f aca="false">SUMIFS(cp_cmd!$G:$G,cp_cmd!$D:$D,"="&amp;$B34,cp_cmd!$I:$I,"="&amp;K$1,cp_cmd!$J:$J,"=3000g")</f>
        <v>0</v>
      </c>
      <c r="N34" s="43" t="n">
        <f aca="false">SUMIFS(cp_cmd!$G:$G,cp_cmd!$D:$D,"="&amp;$B34,cp_cmd!$I:$I,"="&amp;N$1,cp_cmd!$J:$J,"=500g")</f>
        <v>0</v>
      </c>
      <c r="O34" s="43"/>
      <c r="P34" s="44"/>
      <c r="Q34" s="43" t="n">
        <f aca="false">SUMIFS(cp_cmd!$G:$G,cp_cmd!$D:$D,"="&amp;$B34,cp_cmd!$I:$I,"="&amp;Q$1,cp_cmd!$J:$J,"=500g")</f>
        <v>0</v>
      </c>
      <c r="R34" s="43" t="n">
        <f aca="false">SUMIFS(cp_cmd!$G:$G,cp_cmd!$D:$D,"="&amp;$B34,cp_cmd!$I:$I,"="&amp;Q$1,cp_cmd!$J:$J,"=1000g")</f>
        <v>0</v>
      </c>
      <c r="S34" s="42" t="n">
        <f aca="false">SUMIFS(cp_cmd!$G:$G,cp_cmd!$D:$D,"="&amp;$B34,cp_cmd!$I:$I,"="&amp;S$1,cp_cmd!$J:$J,"=500g")</f>
        <v>0</v>
      </c>
      <c r="T34" s="44"/>
      <c r="U34" s="43" t="n">
        <f aca="false">SUMIFS(cp_cmd!$G:$G,cp_cmd!$D:$D,"="&amp;$B34,cp_cmd!$I:$I,"="&amp;U$1,cp_cmd!$J:$J,"=500g")</f>
        <v>0</v>
      </c>
      <c r="V34" s="43" t="n">
        <f aca="false">SUMIFS(cp_cmd!$G:$G,cp_cmd!$D:$D,"="&amp;$B34,cp_cmd!$I:$I,"="&amp;U$1,cp_cmd!$J:$J,"=1000g")</f>
        <v>0</v>
      </c>
      <c r="W34" s="43" t="n">
        <f aca="false">SUMIFS(cp_cmd!$G:$G,cp_cmd!$D:$D,"="&amp;$B34,cp_cmd!$I:$I,"="&amp;U$1,cp_cmd!$J:$J,"=2000g")</f>
        <v>0</v>
      </c>
      <c r="X34" s="44"/>
      <c r="Y34" s="45" t="n">
        <f aca="false">SUMIFS(cp_cmd!$G:$G,cp_cmd!$D:$D,"="&amp;$B34,cp_cmd!$I:$I,"="&amp;Y$1,cp_cmd!$J:$J,"=500g")</f>
        <v>0</v>
      </c>
      <c r="Z34" s="45" t="n">
        <f aca="false">SUMIFS(cp_cmd!$G:$G,cp_cmd!$D:$D,"="&amp;$B34,cp_cmd!$I:$I,"="&amp;Y$1,cp_cmd!$J:$J,"=1000g")</f>
        <v>0</v>
      </c>
      <c r="AA34" s="45" t="n">
        <f aca="false">SUMIFS(cp_cmd!$G:$G,cp_cmd!$D:$D,"="&amp;$B34,cp_cmd!$I:$I,"="&amp;Y$1,cp_cmd!$J:$J,"=3000g")</f>
        <v>0</v>
      </c>
      <c r="AB34" s="44"/>
      <c r="AC34" s="43" t="n">
        <f aca="false">SUMIFS(cp_cmd!$G:$G,cp_cmd!$D:$D,"="&amp;$B34,cp_cmd!$I:$I,"="&amp;AC$1,cp_cmd!$J:$J,"=500g")</f>
        <v>0</v>
      </c>
      <c r="AD34" s="43" t="n">
        <f aca="false">SUMIFS(cp_cmd!$G:$G,cp_cmd!$D:$D,"="&amp;$B34,cp_cmd!$I:$I,"="&amp;AC$1,cp_cmd!$J:$J,"=1000g")</f>
        <v>0</v>
      </c>
      <c r="AE34" s="44"/>
      <c r="AF34" s="44"/>
      <c r="AG34" s="44"/>
      <c r="AH34" s="44"/>
      <c r="AI34" s="43" t="n">
        <f aca="false">SUMIFS(cp_cmd!$G:$G,cp_cmd!$D:$D,"="&amp;$B34,cp_cmd!$I:$I,"="&amp;AI$1,cp_cmd!$J:$J,"=500g")</f>
        <v>0</v>
      </c>
      <c r="AJ34" s="43" t="n">
        <f aca="false">SUMIFS(cp_cmd!$G:$G,cp_cmd!$D:$D,"="&amp;$B34,cp_cmd!$I:$I,"="&amp;AI$1,cp_cmd!$J:$J,"=1000g")</f>
        <v>0</v>
      </c>
      <c r="AK34" s="46"/>
      <c r="AL34" s="47"/>
      <c r="AM34" s="44"/>
      <c r="AN34" s="44"/>
      <c r="AO34" s="44"/>
      <c r="AP34" s="44"/>
      <c r="AQ34" s="44"/>
      <c r="AR34" s="44"/>
      <c r="AS34" s="44"/>
      <c r="AT34" s="44"/>
      <c r="AU34" s="44"/>
      <c r="AV34" s="44"/>
      <c r="AW34" s="43" t="n">
        <f aca="false">SUMIFS(cp_cmd!$G:$G,cp_cmd!$D:$D,"="&amp;$B34,cp_cmd!$I:$I,"="&amp;AW$1,cp_cmd!$J:$J,"=500g")</f>
        <v>0</v>
      </c>
      <c r="AX34" s="43" t="n">
        <f aca="false">SUMIFS(cp_cmd!$G:$G,cp_cmd!$D:$D,"="&amp;$B34,cp_cmd!$I:$I,"="&amp;AX$1,cp_cmd!$J:$J,"=500g")</f>
        <v>0</v>
      </c>
      <c r="AY34" s="43" t="n">
        <f aca="false">SUMIFS(cp_cmd!$G:$G,cp_cmd!$D:$D,"="&amp;$B34,cp_cmd!$I:$I,"="&amp;AX$1,cp_cmd!$J:$J,"=1000g")</f>
        <v>0</v>
      </c>
      <c r="AZ34" s="46" t="n">
        <f aca="false">SUMIFS(cp_cmd!$G:$G,cp_cmd!$D:$D,"="&amp;$B34,cp_cmd!$I:$I,"="&amp;AZ$1,cp_cmd!$J:$J,"=2000g")</f>
        <v>0</v>
      </c>
      <c r="BA34" s="47" t="n">
        <f aca="false">SUMIFS(cp_cmd!$G:$G,cp_cmd!$D:$D,"="&amp;$B34,cp_cmd!$I:$I,"="&amp;BA$1,cp_cmd!$J:$J,"=500g")</f>
        <v>0</v>
      </c>
      <c r="BB34" s="42" t="n">
        <f aca="false">SUMIFS(cp_cmd!$G:$G,cp_cmd!$D:$D,"="&amp;$B34,cp_cmd!$I:$I,"="&amp;BB$1,cp_cmd!$J:$J,"=500g")</f>
        <v>0</v>
      </c>
      <c r="BC34" s="43" t="n">
        <f aca="false">SUMIFS(cp_cmd!$G:$G,cp_cmd!$D:$D,"="&amp;$B34,cp_cmd!$I:$I,"="&amp;BC$1,cp_cmd!$J:$J,"=350g")</f>
        <v>0</v>
      </c>
      <c r="BD34" s="43" t="n">
        <f aca="false">SUMIFS(cp_cmd!$G:$G,cp_cmd!$D:$D,"="&amp;$B34,cp_cmd!$I:$I,"="&amp;BD$1,cp_cmd!$J:$J,"=350g")</f>
        <v>0</v>
      </c>
      <c r="BE34" s="43" t="n">
        <f aca="false">SUMIFS(cp_cmd!$G:$G,cp_cmd!$D:$D,"="&amp;$B34,cp_cmd!$I:$I,"="&amp;BE$1,cp_cmd!$J:$J,"=350g")</f>
        <v>0</v>
      </c>
      <c r="BF34" s="42" t="n">
        <f aca="false">SUMIFS(cp_cmd!$G:$G,cp_cmd!$D:$D,"="&amp;$B34,cp_cmd!$I:$I,"="&amp;BF$1,cp_cmd!$J:$J,"=500g")</f>
        <v>0</v>
      </c>
      <c r="BG34" s="42" t="n">
        <f aca="false">SUMIFS(cp_cmd!$G:$G,cp_cmd!$D:$D,"="&amp;$B34,cp_cmd!$I:$I,"="&amp;BG$1,cp_cmd!$J:$J,"=500g")</f>
        <v>0</v>
      </c>
      <c r="BH34" s="43" t="n">
        <f aca="false">SUMIFS(cp_cmd!$G:$G,cp_cmd!$D:$D,"="&amp;$B34,cp_cmd!$I:$I,"="&amp;BH$1,cp_cmd!$J:$J,"=120g")</f>
        <v>0</v>
      </c>
      <c r="BI34" s="43" t="n">
        <f aca="false">SUMIFS(cp_cmd!$G:$G,cp_cmd!$D:$D,"="&amp;$B34,cp_cmd!$I:$I,"="&amp;BI$1,cp_cmd!$J:$J,"=120g")</f>
        <v>0</v>
      </c>
      <c r="BJ34" s="43" t="n">
        <f aca="false">SUMIFS(cp_cmd!$G:$G,cp_cmd!$D:$D,"="&amp;$B34,cp_cmd!$I:$I,"="&amp;BJ$1,cp_cmd!$J:$J,"=260g")</f>
        <v>0</v>
      </c>
      <c r="BK34" s="42" t="n">
        <f aca="false">SUMIFS(cp_cmd!$G:$G,cp_cmd!$D:$D,"="&amp;$B34,cp_cmd!$I:$I,"="&amp;BK$1,cp_cmd!$J:$J,"=500g")</f>
        <v>0</v>
      </c>
      <c r="BL34" s="43" t="n">
        <f aca="false">SUM(D34:BK34)</f>
        <v>0</v>
      </c>
      <c r="BM34" s="50"/>
    </row>
    <row r="35" s="3" customFormat="true" ht="38.25" hidden="false" customHeight="true" outlineLevel="0" collapsed="false">
      <c r="A35" s="55"/>
      <c r="B35" s="48" t="str">
        <f aca="false">cp_bl!L34</f>
        <v/>
      </c>
      <c r="C35" s="49"/>
      <c r="D35" s="42" t="n">
        <f aca="false">SUMIFS(cp_cmd!$G:$G,cp_cmd!$D:$D,"="&amp;$B35,cp_cmd!$I:$I,"="&amp;D$1,cp_cmd!$J:$J,"=500g")</f>
        <v>0</v>
      </c>
      <c r="E35" s="42" t="n">
        <f aca="false">SUMIFS(cp_cmd!$G:$G,cp_cmd!$D:$D,"="&amp;$B35,cp_cmd!$I:$I,"="&amp;D$1,cp_cmd!$J:$J,"=1000g")</f>
        <v>0</v>
      </c>
      <c r="F35" s="42" t="n">
        <f aca="false">SUMIFS(cp_cmd!$G:$G,cp_cmd!$D:$D,"="&amp;$B35,cp_cmd!$I:$I,"="&amp;D$1,cp_cmd!$J:$J,"=3000g")</f>
        <v>0</v>
      </c>
      <c r="G35" s="43"/>
      <c r="H35" s="42" t="n">
        <f aca="false">SUMIFS(cp_cmd!$G:$G,cp_cmd!$D:$D,"="&amp;$B35,cp_cmd!$I:$I,"="&amp;H$1,cp_cmd!$J:$J,"=1000g")</f>
        <v>0</v>
      </c>
      <c r="I35" s="43" t="n">
        <f aca="false">SUMIFS(cp_cmd!$G:$G,cp_cmd!$D:$D,"="&amp;$B35,cp_cmd!$I:$I,"="&amp;I$1,cp_cmd!$J:$J,"=500g")</f>
        <v>0</v>
      </c>
      <c r="J35" s="44"/>
      <c r="K35" s="43" t="n">
        <f aca="false">SUMIFS(cp_cmd!$G:$G,cp_cmd!$D:$D,"="&amp;$B35,cp_cmd!$I:$I,"="&amp;K$1,cp_cmd!$J:$J,"=500g")</f>
        <v>0</v>
      </c>
      <c r="L35" s="43" t="n">
        <f aca="false">SUMIFS(cp_cmd!$G:$G,cp_cmd!$D:$D,"="&amp;$B35,cp_cmd!$I:$I,"="&amp;K$1,cp_cmd!$J:$J,"=1000g")</f>
        <v>0</v>
      </c>
      <c r="M35" s="43" t="n">
        <f aca="false">SUMIFS(cp_cmd!$G:$G,cp_cmd!$D:$D,"="&amp;$B35,cp_cmd!$I:$I,"="&amp;K$1,cp_cmd!$J:$J,"=3000g")</f>
        <v>0</v>
      </c>
      <c r="N35" s="43" t="n">
        <f aca="false">SUMIFS(cp_cmd!$G:$G,cp_cmd!$D:$D,"="&amp;$B35,cp_cmd!$I:$I,"="&amp;N$1,cp_cmd!$J:$J,"=500g")</f>
        <v>0</v>
      </c>
      <c r="O35" s="43"/>
      <c r="P35" s="44"/>
      <c r="Q35" s="43" t="n">
        <f aca="false">SUMIFS(cp_cmd!$G:$G,cp_cmd!$D:$D,"="&amp;$B35,cp_cmd!$I:$I,"="&amp;Q$1,cp_cmd!$J:$J,"=500g")</f>
        <v>0</v>
      </c>
      <c r="R35" s="43" t="n">
        <f aca="false">SUMIFS(cp_cmd!$G:$G,cp_cmd!$D:$D,"="&amp;$B35,cp_cmd!$I:$I,"="&amp;Q$1,cp_cmd!$J:$J,"=1000g")</f>
        <v>0</v>
      </c>
      <c r="S35" s="42" t="n">
        <f aca="false">SUMIFS(cp_cmd!$G:$G,cp_cmd!$D:$D,"="&amp;$B35,cp_cmd!$I:$I,"="&amp;S$1,cp_cmd!$J:$J,"=500g")</f>
        <v>0</v>
      </c>
      <c r="T35" s="44"/>
      <c r="U35" s="43" t="n">
        <f aca="false">SUMIFS(cp_cmd!$G:$G,cp_cmd!$D:$D,"="&amp;$B35,cp_cmd!$I:$I,"="&amp;U$1,cp_cmd!$J:$J,"=500g")</f>
        <v>0</v>
      </c>
      <c r="V35" s="43" t="n">
        <f aca="false">SUMIFS(cp_cmd!$G:$G,cp_cmd!$D:$D,"="&amp;$B35,cp_cmd!$I:$I,"="&amp;U$1,cp_cmd!$J:$J,"=1000g")</f>
        <v>0</v>
      </c>
      <c r="W35" s="43" t="n">
        <f aca="false">SUMIFS(cp_cmd!$G:$G,cp_cmd!$D:$D,"="&amp;$B35,cp_cmd!$I:$I,"="&amp;U$1,cp_cmd!$J:$J,"=2000g")</f>
        <v>0</v>
      </c>
      <c r="X35" s="44"/>
      <c r="Y35" s="45" t="n">
        <f aca="false">SUMIFS(cp_cmd!$G:$G,cp_cmd!$D:$D,"="&amp;$B35,cp_cmd!$I:$I,"="&amp;Y$1,cp_cmd!$J:$J,"=500g")</f>
        <v>0</v>
      </c>
      <c r="Z35" s="45" t="n">
        <f aca="false">SUMIFS(cp_cmd!$G:$G,cp_cmd!$D:$D,"="&amp;$B35,cp_cmd!$I:$I,"="&amp;Y$1,cp_cmd!$J:$J,"=1000g")</f>
        <v>0</v>
      </c>
      <c r="AA35" s="45" t="n">
        <f aca="false">SUMIFS(cp_cmd!$G:$G,cp_cmd!$D:$D,"="&amp;$B35,cp_cmd!$I:$I,"="&amp;Y$1,cp_cmd!$J:$J,"=3000g")</f>
        <v>0</v>
      </c>
      <c r="AB35" s="44"/>
      <c r="AC35" s="43" t="n">
        <f aca="false">SUMIFS(cp_cmd!$G:$G,cp_cmd!$D:$D,"="&amp;$B35,cp_cmd!$I:$I,"="&amp;AC$1,cp_cmd!$J:$J,"=500g")</f>
        <v>0</v>
      </c>
      <c r="AD35" s="43" t="n">
        <f aca="false">SUMIFS(cp_cmd!$G:$G,cp_cmd!$D:$D,"="&amp;$B35,cp_cmd!$I:$I,"="&amp;AC$1,cp_cmd!$J:$J,"=1000g")</f>
        <v>0</v>
      </c>
      <c r="AE35" s="44"/>
      <c r="AF35" s="44"/>
      <c r="AG35" s="44"/>
      <c r="AH35" s="44"/>
      <c r="AI35" s="43" t="n">
        <f aca="false">SUMIFS(cp_cmd!$G:$G,cp_cmd!$D:$D,"="&amp;$B35,cp_cmd!$I:$I,"="&amp;AI$1,cp_cmd!$J:$J,"=500g")</f>
        <v>0</v>
      </c>
      <c r="AJ35" s="43" t="n">
        <f aca="false">SUMIFS(cp_cmd!$G:$G,cp_cmd!$D:$D,"="&amp;$B35,cp_cmd!$I:$I,"="&amp;AI$1,cp_cmd!$J:$J,"=1000g")</f>
        <v>0</v>
      </c>
      <c r="AK35" s="46"/>
      <c r="AL35" s="47"/>
      <c r="AM35" s="44"/>
      <c r="AN35" s="44"/>
      <c r="AO35" s="44"/>
      <c r="AP35" s="44"/>
      <c r="AQ35" s="44"/>
      <c r="AR35" s="44"/>
      <c r="AS35" s="44"/>
      <c r="AT35" s="44"/>
      <c r="AU35" s="44"/>
      <c r="AV35" s="44"/>
      <c r="AW35" s="43" t="n">
        <f aca="false">SUMIFS(cp_cmd!$G:$G,cp_cmd!$D:$D,"="&amp;$B35,cp_cmd!$I:$I,"="&amp;AW$1,cp_cmd!$J:$J,"=500g")</f>
        <v>0</v>
      </c>
      <c r="AX35" s="43" t="n">
        <f aca="false">SUMIFS(cp_cmd!$G:$G,cp_cmd!$D:$D,"="&amp;$B35,cp_cmd!$I:$I,"="&amp;AX$1,cp_cmd!$J:$J,"=500g")</f>
        <v>0</v>
      </c>
      <c r="AY35" s="43" t="n">
        <f aca="false">SUMIFS(cp_cmd!$G:$G,cp_cmd!$D:$D,"="&amp;$B35,cp_cmd!$I:$I,"="&amp;AX$1,cp_cmd!$J:$J,"=1000g")</f>
        <v>0</v>
      </c>
      <c r="AZ35" s="46" t="n">
        <f aca="false">SUMIFS(cp_cmd!$G:$G,cp_cmd!$D:$D,"="&amp;$B35,cp_cmd!$I:$I,"="&amp;AZ$1,cp_cmd!$J:$J,"=2000g")</f>
        <v>0</v>
      </c>
      <c r="BA35" s="47" t="n">
        <f aca="false">SUMIFS(cp_cmd!$G:$G,cp_cmd!$D:$D,"="&amp;$B35,cp_cmd!$I:$I,"="&amp;BA$1,cp_cmd!$J:$J,"=500g")</f>
        <v>0</v>
      </c>
      <c r="BB35" s="42" t="n">
        <f aca="false">SUMIFS(cp_cmd!$G:$G,cp_cmd!$D:$D,"="&amp;$B35,cp_cmd!$I:$I,"="&amp;BB$1,cp_cmd!$J:$J,"=500g")</f>
        <v>0</v>
      </c>
      <c r="BC35" s="43" t="n">
        <f aca="false">SUMIFS(cp_cmd!$G:$G,cp_cmd!$D:$D,"="&amp;$B35,cp_cmd!$I:$I,"="&amp;BC$1,cp_cmd!$J:$J,"=350g")</f>
        <v>0</v>
      </c>
      <c r="BD35" s="43" t="n">
        <f aca="false">SUMIFS(cp_cmd!$G:$G,cp_cmd!$D:$D,"="&amp;$B35,cp_cmd!$I:$I,"="&amp;BD$1,cp_cmd!$J:$J,"=350g")</f>
        <v>0</v>
      </c>
      <c r="BE35" s="43" t="n">
        <f aca="false">SUMIFS(cp_cmd!$G:$G,cp_cmd!$D:$D,"="&amp;$B35,cp_cmd!$I:$I,"="&amp;BE$1,cp_cmd!$J:$J,"=350g")</f>
        <v>0</v>
      </c>
      <c r="BF35" s="42" t="n">
        <f aca="false">SUMIFS(cp_cmd!$G:$G,cp_cmd!$D:$D,"="&amp;$B35,cp_cmd!$I:$I,"="&amp;BF$1,cp_cmd!$J:$J,"=500g")</f>
        <v>0</v>
      </c>
      <c r="BG35" s="42" t="n">
        <f aca="false">SUMIFS(cp_cmd!$G:$G,cp_cmd!$D:$D,"="&amp;$B35,cp_cmd!$I:$I,"="&amp;BG$1,cp_cmd!$J:$J,"=500g")</f>
        <v>0</v>
      </c>
      <c r="BH35" s="43" t="n">
        <f aca="false">SUMIFS(cp_cmd!$G:$G,cp_cmd!$D:$D,"="&amp;$B35,cp_cmd!$I:$I,"="&amp;BH$1,cp_cmd!$J:$J,"=120g")</f>
        <v>0</v>
      </c>
      <c r="BI35" s="43" t="n">
        <f aca="false">SUMIFS(cp_cmd!$G:$G,cp_cmd!$D:$D,"="&amp;$B35,cp_cmd!$I:$I,"="&amp;BI$1,cp_cmd!$J:$J,"=120g")</f>
        <v>0</v>
      </c>
      <c r="BJ35" s="43" t="n">
        <f aca="false">SUMIFS(cp_cmd!$G:$G,cp_cmd!$D:$D,"="&amp;$B35,cp_cmd!$I:$I,"="&amp;BJ$1,cp_cmd!$J:$J,"=260g")</f>
        <v>0</v>
      </c>
      <c r="BK35" s="42" t="n">
        <f aca="false">SUMIFS(cp_cmd!$G:$G,cp_cmd!$D:$D,"="&amp;$B35,cp_cmd!$I:$I,"="&amp;BK$1,cp_cmd!$J:$J,"=500g")</f>
        <v>0</v>
      </c>
      <c r="BL35" s="43" t="n">
        <f aca="false">SUM(D35:BK35)</f>
        <v>0</v>
      </c>
      <c r="BM35" s="50"/>
    </row>
    <row r="36" s="3" customFormat="true" ht="38.25" hidden="false" customHeight="true" outlineLevel="0" collapsed="false">
      <c r="A36" s="55"/>
      <c r="B36" s="48" t="str">
        <f aca="false">cp_bl!L35</f>
        <v/>
      </c>
      <c r="C36" s="49"/>
      <c r="D36" s="42" t="n">
        <f aca="false">SUMIFS(cp_cmd!$G:$G,cp_cmd!$D:$D,"="&amp;$B36,cp_cmd!$I:$I,"="&amp;D$1,cp_cmd!$J:$J,"=500g")</f>
        <v>0</v>
      </c>
      <c r="E36" s="42" t="n">
        <f aca="false">SUMIFS(cp_cmd!$G:$G,cp_cmd!$D:$D,"="&amp;$B36,cp_cmd!$I:$I,"="&amp;D$1,cp_cmd!$J:$J,"=1000g")</f>
        <v>0</v>
      </c>
      <c r="F36" s="42" t="n">
        <f aca="false">SUMIFS(cp_cmd!$G:$G,cp_cmd!$D:$D,"="&amp;$B36,cp_cmd!$I:$I,"="&amp;D$1,cp_cmd!$J:$J,"=3000g")</f>
        <v>0</v>
      </c>
      <c r="G36" s="43"/>
      <c r="H36" s="42" t="n">
        <f aca="false">SUMIFS(cp_cmd!$G:$G,cp_cmd!$D:$D,"="&amp;$B36,cp_cmd!$I:$I,"="&amp;H$1,cp_cmd!$J:$J,"=1000g")</f>
        <v>0</v>
      </c>
      <c r="I36" s="43" t="n">
        <f aca="false">SUMIFS(cp_cmd!$G:$G,cp_cmd!$D:$D,"="&amp;$B36,cp_cmd!$I:$I,"="&amp;I$1,cp_cmd!$J:$J,"=500g")</f>
        <v>0</v>
      </c>
      <c r="J36" s="44"/>
      <c r="K36" s="43" t="n">
        <f aca="false">SUMIFS(cp_cmd!$G:$G,cp_cmd!$D:$D,"="&amp;$B36,cp_cmd!$I:$I,"="&amp;K$1,cp_cmd!$J:$J,"=500g")</f>
        <v>0</v>
      </c>
      <c r="L36" s="43" t="n">
        <f aca="false">SUMIFS(cp_cmd!$G:$G,cp_cmd!$D:$D,"="&amp;$B36,cp_cmd!$I:$I,"="&amp;K$1,cp_cmd!$J:$J,"=1000g")</f>
        <v>0</v>
      </c>
      <c r="M36" s="43" t="n">
        <f aca="false">SUMIFS(cp_cmd!$G:$G,cp_cmd!$D:$D,"="&amp;$B36,cp_cmd!$I:$I,"="&amp;K$1,cp_cmd!$J:$J,"=3000g")</f>
        <v>0</v>
      </c>
      <c r="N36" s="43" t="n">
        <f aca="false">SUMIFS(cp_cmd!$G:$G,cp_cmd!$D:$D,"="&amp;$B36,cp_cmd!$I:$I,"="&amp;N$1,cp_cmd!$J:$J,"=500g")</f>
        <v>0</v>
      </c>
      <c r="O36" s="43"/>
      <c r="P36" s="44"/>
      <c r="Q36" s="43" t="n">
        <f aca="false">SUMIFS(cp_cmd!$G:$G,cp_cmd!$D:$D,"="&amp;$B36,cp_cmd!$I:$I,"="&amp;Q$1,cp_cmd!$J:$J,"=500g")</f>
        <v>0</v>
      </c>
      <c r="R36" s="43" t="n">
        <f aca="false">SUMIFS(cp_cmd!$G:$G,cp_cmd!$D:$D,"="&amp;$B36,cp_cmd!$I:$I,"="&amp;Q$1,cp_cmd!$J:$J,"=1000g")</f>
        <v>0</v>
      </c>
      <c r="S36" s="42" t="n">
        <f aca="false">SUMIFS(cp_cmd!$G:$G,cp_cmd!$D:$D,"="&amp;$B36,cp_cmd!$I:$I,"="&amp;S$1,cp_cmd!$J:$J,"=500g")</f>
        <v>0</v>
      </c>
      <c r="T36" s="44"/>
      <c r="U36" s="43" t="n">
        <f aca="false">SUMIFS(cp_cmd!$G:$G,cp_cmd!$D:$D,"="&amp;$B36,cp_cmd!$I:$I,"="&amp;U$1,cp_cmd!$J:$J,"=500g")</f>
        <v>0</v>
      </c>
      <c r="V36" s="43" t="n">
        <f aca="false">SUMIFS(cp_cmd!$G:$G,cp_cmd!$D:$D,"="&amp;$B36,cp_cmd!$I:$I,"="&amp;U$1,cp_cmd!$J:$J,"=1000g")</f>
        <v>0</v>
      </c>
      <c r="W36" s="43" t="n">
        <f aca="false">SUMIFS(cp_cmd!$G:$G,cp_cmd!$D:$D,"="&amp;$B36,cp_cmd!$I:$I,"="&amp;U$1,cp_cmd!$J:$J,"=2000g")</f>
        <v>0</v>
      </c>
      <c r="X36" s="44"/>
      <c r="Y36" s="45" t="n">
        <f aca="false">SUMIFS(cp_cmd!$G:$G,cp_cmd!$D:$D,"="&amp;$B36,cp_cmd!$I:$I,"="&amp;Y$1,cp_cmd!$J:$J,"=500g")</f>
        <v>0</v>
      </c>
      <c r="Z36" s="45" t="n">
        <f aca="false">SUMIFS(cp_cmd!$G:$G,cp_cmd!$D:$D,"="&amp;$B36,cp_cmd!$I:$I,"="&amp;Y$1,cp_cmd!$J:$J,"=1000g")</f>
        <v>0</v>
      </c>
      <c r="AA36" s="45" t="n">
        <f aca="false">SUMIFS(cp_cmd!$G:$G,cp_cmd!$D:$D,"="&amp;$B36,cp_cmd!$I:$I,"="&amp;Y$1,cp_cmd!$J:$J,"=3000g")</f>
        <v>0</v>
      </c>
      <c r="AB36" s="44"/>
      <c r="AC36" s="43" t="n">
        <f aca="false">SUMIFS(cp_cmd!$G:$G,cp_cmd!$D:$D,"="&amp;$B36,cp_cmd!$I:$I,"="&amp;AC$1,cp_cmd!$J:$J,"=500g")</f>
        <v>0</v>
      </c>
      <c r="AD36" s="43" t="n">
        <f aca="false">SUMIFS(cp_cmd!$G:$G,cp_cmd!$D:$D,"="&amp;$B36,cp_cmd!$I:$I,"="&amp;AC$1,cp_cmd!$J:$J,"=1000g")</f>
        <v>0</v>
      </c>
      <c r="AE36" s="44"/>
      <c r="AF36" s="44"/>
      <c r="AG36" s="44"/>
      <c r="AH36" s="44"/>
      <c r="AI36" s="43" t="n">
        <f aca="false">SUMIFS(cp_cmd!$G:$G,cp_cmd!$D:$D,"="&amp;$B36,cp_cmd!$I:$I,"="&amp;AI$1,cp_cmd!$J:$J,"=500g")</f>
        <v>0</v>
      </c>
      <c r="AJ36" s="43" t="n">
        <f aca="false">SUMIFS(cp_cmd!$G:$G,cp_cmd!$D:$D,"="&amp;$B36,cp_cmd!$I:$I,"="&amp;AI$1,cp_cmd!$J:$J,"=1000g")</f>
        <v>0</v>
      </c>
      <c r="AK36" s="46"/>
      <c r="AL36" s="47"/>
      <c r="AM36" s="44"/>
      <c r="AN36" s="44"/>
      <c r="AO36" s="44"/>
      <c r="AP36" s="44"/>
      <c r="AQ36" s="44"/>
      <c r="AR36" s="44"/>
      <c r="AS36" s="44"/>
      <c r="AT36" s="44"/>
      <c r="AU36" s="44"/>
      <c r="AV36" s="44"/>
      <c r="AW36" s="43" t="n">
        <f aca="false">SUMIFS(cp_cmd!$G:$G,cp_cmd!$D:$D,"="&amp;$B36,cp_cmd!$I:$I,"="&amp;AW$1,cp_cmd!$J:$J,"=500g")</f>
        <v>0</v>
      </c>
      <c r="AX36" s="43" t="n">
        <f aca="false">SUMIFS(cp_cmd!$G:$G,cp_cmd!$D:$D,"="&amp;$B36,cp_cmd!$I:$I,"="&amp;AX$1,cp_cmd!$J:$J,"=500g")</f>
        <v>0</v>
      </c>
      <c r="AY36" s="43" t="n">
        <f aca="false">SUMIFS(cp_cmd!$G:$G,cp_cmd!$D:$D,"="&amp;$B36,cp_cmd!$I:$I,"="&amp;AX$1,cp_cmd!$J:$J,"=1000g")</f>
        <v>0</v>
      </c>
      <c r="AZ36" s="46" t="n">
        <f aca="false">SUMIFS(cp_cmd!$G:$G,cp_cmd!$D:$D,"="&amp;$B36,cp_cmd!$I:$I,"="&amp;AZ$1,cp_cmd!$J:$J,"=2000g")</f>
        <v>0</v>
      </c>
      <c r="BA36" s="47" t="n">
        <f aca="false">SUMIFS(cp_cmd!$G:$G,cp_cmd!$D:$D,"="&amp;$B36,cp_cmd!$I:$I,"="&amp;BA$1,cp_cmd!$J:$J,"=500g")</f>
        <v>0</v>
      </c>
      <c r="BB36" s="42" t="n">
        <f aca="false">SUMIFS(cp_cmd!$G:$G,cp_cmd!$D:$D,"="&amp;$B36,cp_cmd!$I:$I,"="&amp;BB$1,cp_cmd!$J:$J,"=500g")</f>
        <v>0</v>
      </c>
      <c r="BC36" s="43" t="n">
        <f aca="false">SUMIFS(cp_cmd!$G:$G,cp_cmd!$D:$D,"="&amp;$B36,cp_cmd!$I:$I,"="&amp;BC$1,cp_cmd!$J:$J,"=350g")</f>
        <v>0</v>
      </c>
      <c r="BD36" s="43" t="n">
        <f aca="false">SUMIFS(cp_cmd!$G:$G,cp_cmd!$D:$D,"="&amp;$B36,cp_cmd!$I:$I,"="&amp;BD$1,cp_cmd!$J:$J,"=350g")</f>
        <v>0</v>
      </c>
      <c r="BE36" s="43" t="n">
        <f aca="false">SUMIFS(cp_cmd!$G:$G,cp_cmd!$D:$D,"="&amp;$B36,cp_cmd!$I:$I,"="&amp;BE$1,cp_cmd!$J:$J,"=350g")</f>
        <v>0</v>
      </c>
      <c r="BF36" s="42" t="n">
        <f aca="false">SUMIFS(cp_cmd!$G:$G,cp_cmd!$D:$D,"="&amp;$B36,cp_cmd!$I:$I,"="&amp;BF$1,cp_cmd!$J:$J,"=500g")</f>
        <v>0</v>
      </c>
      <c r="BG36" s="42" t="n">
        <f aca="false">SUMIFS(cp_cmd!$G:$G,cp_cmd!$D:$D,"="&amp;$B36,cp_cmd!$I:$I,"="&amp;BG$1,cp_cmd!$J:$J,"=500g")</f>
        <v>0</v>
      </c>
      <c r="BH36" s="43" t="n">
        <f aca="false">SUMIFS(cp_cmd!$G:$G,cp_cmd!$D:$D,"="&amp;$B36,cp_cmd!$I:$I,"="&amp;BH$1,cp_cmd!$J:$J,"=120g")</f>
        <v>0</v>
      </c>
      <c r="BI36" s="43" t="n">
        <f aca="false">SUMIFS(cp_cmd!$G:$G,cp_cmd!$D:$D,"="&amp;$B36,cp_cmd!$I:$I,"="&amp;BI$1,cp_cmd!$J:$J,"=120g")</f>
        <v>0</v>
      </c>
      <c r="BJ36" s="43" t="n">
        <f aca="false">SUMIFS(cp_cmd!$G:$G,cp_cmd!$D:$D,"="&amp;$B36,cp_cmd!$I:$I,"="&amp;BJ$1,cp_cmd!$J:$J,"=260g")</f>
        <v>0</v>
      </c>
      <c r="BK36" s="42" t="n">
        <f aca="false">SUMIFS(cp_cmd!$G:$G,cp_cmd!$D:$D,"="&amp;$B36,cp_cmd!$I:$I,"="&amp;BK$1,cp_cmd!$J:$J,"=500g")</f>
        <v>0</v>
      </c>
      <c r="BL36" s="43" t="n">
        <f aca="false">SUM(D36:BK36)</f>
        <v>0</v>
      </c>
      <c r="BM36" s="50"/>
    </row>
    <row r="37" s="3" customFormat="true" ht="38.25" hidden="false" customHeight="true" outlineLevel="0" collapsed="false">
      <c r="A37" s="55"/>
      <c r="B37" s="57" t="str">
        <f aca="false">cp_bl!L36</f>
        <v/>
      </c>
      <c r="C37" s="58"/>
      <c r="D37" s="59" t="n">
        <f aca="false">SUMIFS(cp_cmd!$G:$G,cp_cmd!$D:$D,"="&amp;$B37,cp_cmd!$I:$I,"="&amp;D$1,cp_cmd!$J:$J,"=500g")</f>
        <v>0</v>
      </c>
      <c r="E37" s="59" t="n">
        <f aca="false">SUMIFS(cp_cmd!$G:$G,cp_cmd!$D:$D,"="&amp;$B37,cp_cmd!$I:$I,"="&amp;D$1,cp_cmd!$J:$J,"=1000g")</f>
        <v>0</v>
      </c>
      <c r="F37" s="59" t="n">
        <f aca="false">SUMIFS(cp_cmd!$G:$G,cp_cmd!$D:$D,"="&amp;$B37,cp_cmd!$I:$I,"="&amp;D$1,cp_cmd!$J:$J,"=3000g")</f>
        <v>0</v>
      </c>
      <c r="G37" s="60"/>
      <c r="H37" s="59" t="n">
        <f aca="false">SUMIFS(cp_cmd!$G:$G,cp_cmd!$D:$D,"="&amp;$B37,cp_cmd!$I:$I,"="&amp;H$1,cp_cmd!$J:$J,"=1000g")</f>
        <v>0</v>
      </c>
      <c r="I37" s="60" t="n">
        <f aca="false">SUMIFS(cp_cmd!$G:$G,cp_cmd!$D:$D,"="&amp;$B37,cp_cmd!$I:$I,"="&amp;I$1,cp_cmd!$J:$J,"=500g")</f>
        <v>0</v>
      </c>
      <c r="J37" s="61"/>
      <c r="K37" s="60" t="n">
        <f aca="false">SUMIFS(cp_cmd!$G:$G,cp_cmd!$D:$D,"="&amp;$B37,cp_cmd!$I:$I,"="&amp;K$1,cp_cmd!$J:$J,"=500g")</f>
        <v>0</v>
      </c>
      <c r="L37" s="60" t="n">
        <f aca="false">SUMIFS(cp_cmd!$G:$G,cp_cmd!$D:$D,"="&amp;$B37,cp_cmd!$I:$I,"="&amp;K$1,cp_cmd!$J:$J,"=1000g")</f>
        <v>0</v>
      </c>
      <c r="M37" s="60" t="n">
        <f aca="false">SUMIFS(cp_cmd!$G:$G,cp_cmd!$D:$D,"="&amp;$B37,cp_cmd!$I:$I,"="&amp;K$1,cp_cmd!$J:$J,"=3000g")</f>
        <v>0</v>
      </c>
      <c r="N37" s="60" t="n">
        <f aca="false">SUMIFS(cp_cmd!$G:$G,cp_cmd!$D:$D,"="&amp;$B37,cp_cmd!$I:$I,"="&amp;N$1,cp_cmd!$J:$J,"=500g")</f>
        <v>0</v>
      </c>
      <c r="O37" s="60"/>
      <c r="P37" s="61"/>
      <c r="Q37" s="60" t="n">
        <f aca="false">SUMIFS(cp_cmd!$G:$G,cp_cmd!$D:$D,"="&amp;$B37,cp_cmd!$I:$I,"="&amp;Q$1,cp_cmd!$J:$J,"=500g")</f>
        <v>0</v>
      </c>
      <c r="R37" s="60" t="n">
        <f aca="false">SUMIFS(cp_cmd!$G:$G,cp_cmd!$D:$D,"="&amp;$B37,cp_cmd!$I:$I,"="&amp;Q$1,cp_cmd!$J:$J,"=1000g")</f>
        <v>0</v>
      </c>
      <c r="S37" s="59" t="n">
        <f aca="false">SUMIFS(cp_cmd!$G:$G,cp_cmd!$D:$D,"="&amp;$B37,cp_cmd!$I:$I,"="&amp;S$1,cp_cmd!$J:$J,"=500g")</f>
        <v>0</v>
      </c>
      <c r="T37" s="61"/>
      <c r="U37" s="60" t="n">
        <f aca="false">SUMIFS(cp_cmd!$G:$G,cp_cmd!$D:$D,"="&amp;$B37,cp_cmd!$I:$I,"="&amp;U$1,cp_cmd!$J:$J,"=500g")</f>
        <v>0</v>
      </c>
      <c r="V37" s="60" t="n">
        <f aca="false">SUMIFS(cp_cmd!$G:$G,cp_cmd!$D:$D,"="&amp;$B37,cp_cmd!$I:$I,"="&amp;U$1,cp_cmd!$J:$J,"=1000g")</f>
        <v>0</v>
      </c>
      <c r="W37" s="60" t="n">
        <f aca="false">SUMIFS(cp_cmd!$G:$G,cp_cmd!$D:$D,"="&amp;$B37,cp_cmd!$I:$I,"="&amp;U$1,cp_cmd!$J:$J,"=2000g")</f>
        <v>0</v>
      </c>
      <c r="X37" s="61"/>
      <c r="Y37" s="62" t="n">
        <f aca="false">SUMIFS(cp_cmd!$G:$G,cp_cmd!$D:$D,"="&amp;$B37,cp_cmd!$I:$I,"="&amp;Y$1,cp_cmd!$J:$J,"=500g")</f>
        <v>0</v>
      </c>
      <c r="Z37" s="62" t="n">
        <f aca="false">SUMIFS(cp_cmd!$G:$G,cp_cmd!$D:$D,"="&amp;$B37,cp_cmd!$I:$I,"="&amp;Y$1,cp_cmd!$J:$J,"=1000g")</f>
        <v>0</v>
      </c>
      <c r="AA37" s="62" t="n">
        <f aca="false">SUMIFS(cp_cmd!$G:$G,cp_cmd!$D:$D,"="&amp;$B37,cp_cmd!$I:$I,"="&amp;Y$1,cp_cmd!$J:$J,"=3000g")</f>
        <v>0</v>
      </c>
      <c r="AB37" s="61"/>
      <c r="AC37" s="60" t="n">
        <f aca="false">SUMIFS(cp_cmd!$G:$G,cp_cmd!$D:$D,"="&amp;$B37,cp_cmd!$I:$I,"="&amp;AC$1,cp_cmd!$J:$J,"=500g")</f>
        <v>0</v>
      </c>
      <c r="AD37" s="60" t="n">
        <f aca="false">SUMIFS(cp_cmd!$G:$G,cp_cmd!$D:$D,"="&amp;$B37,cp_cmd!$I:$I,"="&amp;AC$1,cp_cmd!$J:$J,"=1000g")</f>
        <v>0</v>
      </c>
      <c r="AE37" s="61"/>
      <c r="AF37" s="61"/>
      <c r="AG37" s="61"/>
      <c r="AH37" s="61"/>
      <c r="AI37" s="60" t="n">
        <f aca="false">SUMIFS(cp_cmd!$G:$G,cp_cmd!$D:$D,"="&amp;$B37,cp_cmd!$I:$I,"="&amp;AI$1,cp_cmd!$J:$J,"=500g")</f>
        <v>0</v>
      </c>
      <c r="AJ37" s="60" t="n">
        <f aca="false">SUMIFS(cp_cmd!$G:$G,cp_cmd!$D:$D,"="&amp;$B37,cp_cmd!$I:$I,"="&amp;AI$1,cp_cmd!$J:$J,"=1000g")</f>
        <v>0</v>
      </c>
      <c r="AK37" s="63"/>
      <c r="AL37" s="47"/>
      <c r="AM37" s="61"/>
      <c r="AN37" s="61"/>
      <c r="AO37" s="61"/>
      <c r="AP37" s="61"/>
      <c r="AQ37" s="61"/>
      <c r="AR37" s="61"/>
      <c r="AS37" s="61"/>
      <c r="AT37" s="61"/>
      <c r="AU37" s="61"/>
      <c r="AV37" s="61"/>
      <c r="AW37" s="60" t="n">
        <f aca="false">SUMIFS(cp_cmd!$G:$G,cp_cmd!$D:$D,"="&amp;$B37,cp_cmd!$I:$I,"="&amp;AW$1,cp_cmd!$J:$J,"=500g")</f>
        <v>0</v>
      </c>
      <c r="AX37" s="60" t="n">
        <f aca="false">SUMIFS(cp_cmd!$G:$G,cp_cmd!$D:$D,"="&amp;$B37,cp_cmd!$I:$I,"="&amp;AX$1,cp_cmd!$J:$J,"=500g")</f>
        <v>0</v>
      </c>
      <c r="AY37" s="60" t="n">
        <f aca="false">SUMIFS(cp_cmd!$G:$G,cp_cmd!$D:$D,"="&amp;$B37,cp_cmd!$I:$I,"="&amp;AX$1,cp_cmd!$J:$J,"=1000g")</f>
        <v>0</v>
      </c>
      <c r="AZ37" s="63" t="n">
        <f aca="false">SUMIFS(cp_cmd!$G:$G,cp_cmd!$D:$D,"="&amp;$B37,cp_cmd!$I:$I,"="&amp;AZ$1,cp_cmd!$J:$J,"=2000g")</f>
        <v>0</v>
      </c>
      <c r="BA37" s="47" t="n">
        <f aca="false">SUMIFS(cp_cmd!$G:$G,cp_cmd!$D:$D,"="&amp;$B37,cp_cmd!$I:$I,"="&amp;BA$1,cp_cmd!$J:$J,"=500g")</f>
        <v>0</v>
      </c>
      <c r="BB37" s="59" t="n">
        <f aca="false">SUMIFS(cp_cmd!$G:$G,cp_cmd!$D:$D,"="&amp;$B37,cp_cmd!$I:$I,"="&amp;BB$1,cp_cmd!$J:$J,"=500g")</f>
        <v>0</v>
      </c>
      <c r="BC37" s="60" t="n">
        <f aca="false">SUMIFS(cp_cmd!$G:$G,cp_cmd!$D:$D,"="&amp;$B37,cp_cmd!$I:$I,"="&amp;BC$1,cp_cmd!$J:$J,"=350g")</f>
        <v>0</v>
      </c>
      <c r="BD37" s="60" t="n">
        <f aca="false">SUMIFS(cp_cmd!$G:$G,cp_cmd!$D:$D,"="&amp;$B37,cp_cmd!$I:$I,"="&amp;BD$1,cp_cmd!$J:$J,"=350g")</f>
        <v>0</v>
      </c>
      <c r="BE37" s="60" t="n">
        <f aca="false">SUMIFS(cp_cmd!$G:$G,cp_cmd!$D:$D,"="&amp;$B37,cp_cmd!$I:$I,"="&amp;BE$1,cp_cmd!$J:$J,"=350g")</f>
        <v>0</v>
      </c>
      <c r="BF37" s="42" t="n">
        <f aca="false">SUMIFS(cp_cmd!$G:$G,cp_cmd!$D:$D,"="&amp;$B37,cp_cmd!$I:$I,"="&amp;BF$1,cp_cmd!$J:$J,"=500g")</f>
        <v>0</v>
      </c>
      <c r="BG37" s="42" t="n">
        <f aca="false">SUMIFS(cp_cmd!$G:$G,cp_cmd!$D:$D,"="&amp;$B37,cp_cmd!$I:$I,"="&amp;BG$1,cp_cmd!$J:$J,"=500g")</f>
        <v>0</v>
      </c>
      <c r="BH37" s="60" t="n">
        <f aca="false">SUMIFS(cp_cmd!$G:$G,cp_cmd!$D:$D,"="&amp;$B37,cp_cmd!$I:$I,"="&amp;BH$1,cp_cmd!$J:$J,"=120g")</f>
        <v>0</v>
      </c>
      <c r="BI37" s="60" t="n">
        <f aca="false">SUMIFS(cp_cmd!$G:$G,cp_cmd!$D:$D,"="&amp;$B37,cp_cmd!$I:$I,"="&amp;BI$1,cp_cmd!$J:$J,"=120g")</f>
        <v>0</v>
      </c>
      <c r="BJ37" s="60"/>
      <c r="BK37" s="42" t="n">
        <f aca="false">SUMIFS(cp_cmd!$G:$G,cp_cmd!$D:$D,"="&amp;$B37,cp_cmd!$I:$I,"="&amp;BK$1,cp_cmd!$J:$J,"=500g")</f>
        <v>0</v>
      </c>
      <c r="BL37" s="43" t="n">
        <f aca="false">SUM(D37:BK37)</f>
        <v>0</v>
      </c>
      <c r="BM37" s="50"/>
    </row>
    <row r="38" s="3" customFormat="true" ht="38.25" hidden="false" customHeight="true" outlineLevel="0" collapsed="false">
      <c r="A38" s="55"/>
      <c r="B38" s="64" t="s">
        <v>33</v>
      </c>
      <c r="C38" s="64"/>
      <c r="D38" s="65"/>
      <c r="E38" s="65"/>
      <c r="F38" s="65"/>
      <c r="G38" s="66"/>
      <c r="H38" s="66"/>
      <c r="I38" s="66"/>
      <c r="J38" s="61"/>
      <c r="K38" s="66"/>
      <c r="L38" s="66"/>
      <c r="M38" s="66"/>
      <c r="N38" s="66"/>
      <c r="O38" s="66"/>
      <c r="P38" s="61"/>
      <c r="Q38" s="66"/>
      <c r="R38" s="66"/>
      <c r="S38" s="65"/>
      <c r="T38" s="61"/>
      <c r="U38" s="66"/>
      <c r="V38" s="66"/>
      <c r="W38" s="66"/>
      <c r="X38" s="61"/>
      <c r="Y38" s="47"/>
      <c r="Z38" s="47"/>
      <c r="AA38" s="47"/>
      <c r="AB38" s="61"/>
      <c r="AC38" s="66"/>
      <c r="AD38" s="66"/>
      <c r="AE38" s="61"/>
      <c r="AF38" s="61"/>
      <c r="AG38" s="61"/>
      <c r="AH38" s="61"/>
      <c r="AI38" s="66"/>
      <c r="AJ38" s="66"/>
      <c r="AK38" s="67"/>
      <c r="AL38" s="47"/>
      <c r="AM38" s="61"/>
      <c r="AN38" s="61"/>
      <c r="AO38" s="61"/>
      <c r="AP38" s="61"/>
      <c r="AQ38" s="61"/>
      <c r="AR38" s="61"/>
      <c r="AS38" s="61"/>
      <c r="AT38" s="61"/>
      <c r="AU38" s="61"/>
      <c r="AV38" s="61"/>
      <c r="AW38" s="47"/>
      <c r="AX38" s="66"/>
      <c r="AY38" s="66"/>
      <c r="AZ38" s="67"/>
      <c r="BA38" s="47"/>
      <c r="BB38" s="68"/>
      <c r="BC38" s="47"/>
      <c r="BD38" s="47"/>
      <c r="BE38" s="47"/>
      <c r="BF38" s="47"/>
      <c r="BG38" s="47"/>
      <c r="BH38" s="47"/>
      <c r="BI38" s="47"/>
      <c r="BJ38" s="47"/>
      <c r="BK38" s="47"/>
      <c r="BL38" s="43" t="n">
        <f aca="false">SUM(D38:BK38)</f>
        <v>0</v>
      </c>
      <c r="BM38" s="50"/>
      <c r="BO38" s="4"/>
      <c r="BP38" s="3" t="n">
        <f aca="false">SUMPRODUCT(D38:BI38,D$46:BI$46)*(1-BO38/100)</f>
        <v>0</v>
      </c>
    </row>
    <row r="39" s="3" customFormat="true" ht="2.25" hidden="false" customHeight="true" outlineLevel="0" collapsed="false">
      <c r="A39" s="55"/>
      <c r="B39" s="64"/>
      <c r="C39" s="69"/>
      <c r="D39" s="65" t="n">
        <f aca="false">SUMIFS(cp_cmd!$G:$G,cp_cmd!$D:$D,"="&amp;$B39,cp_cmd!$I:$I,"="&amp;D$1,cp_cmd!$J:$J,"=500g")</f>
        <v>0</v>
      </c>
      <c r="E39" s="66" t="n">
        <f aca="false">SUMIFS(cp_cmd!$G:$G,cp_cmd!$D:$D,"="&amp;$B39,cp_cmd!$I:$I,"="&amp;D$1,cp_cmd!$J:$J,"=1000g")</f>
        <v>0</v>
      </c>
      <c r="F39" s="66"/>
      <c r="G39" s="66" t="n">
        <f aca="false">SUMIFS(cp_cmd!$G:$G,cp_cmd!$D:$D,"="&amp;$B39,cp_cmd!$I:$I,"="&amp;G$1,cp_cmd!$J:$J,"=500g")</f>
        <v>0</v>
      </c>
      <c r="H39" s="66"/>
      <c r="I39" s="66" t="n">
        <f aca="false">SUMIFS(cp_cmd!$G:$G,cp_cmd!$D:$D,"="&amp;$B39,cp_cmd!$I:$I,"="&amp;I$1,cp_cmd!$J:$J,"=500g")</f>
        <v>0</v>
      </c>
      <c r="J39" s="61"/>
      <c r="K39" s="66" t="n">
        <f aca="false">SUMIFS(cp_cmd!$G:$G,cp_cmd!$D:$D,"="&amp;$B39,cp_cmd!$I:$I,"="&amp;K$1,cp_cmd!$J:$J,"=500g")</f>
        <v>0</v>
      </c>
      <c r="L39" s="66" t="n">
        <f aca="false">SUMIFS(cp_cmd!$G:$G,cp_cmd!$D:$D,"="&amp;$B39,cp_cmd!$I:$I,"="&amp;K$1,cp_cmd!$J:$J,"=1000g")</f>
        <v>0</v>
      </c>
      <c r="M39" s="66"/>
      <c r="N39" s="66" t="n">
        <f aca="false">SUMIFS(cp_cmd!$G:$G,cp_cmd!$D:$D,"="&amp;$B39,cp_cmd!$I:$I,"="&amp;N$1,cp_cmd!$J:$J,"=500g")</f>
        <v>0</v>
      </c>
      <c r="O39" s="66"/>
      <c r="P39" s="61"/>
      <c r="Q39" s="66" t="n">
        <f aca="false">SUMIFS(cp_cmd!$G:$G,cp_cmd!$D:$D,"="&amp;$B39,cp_cmd!$I:$I,"="&amp;Q$1,cp_cmd!$J:$J,"=500g")</f>
        <v>0</v>
      </c>
      <c r="R39" s="66" t="n">
        <f aca="false">SUMIFS(cp_cmd!$G:$G,cp_cmd!$D:$D,"="&amp;$B39,cp_cmd!$I:$I,"="&amp;Q$1,cp_cmd!$J:$J,"=1000g")</f>
        <v>0</v>
      </c>
      <c r="S39" s="65" t="n">
        <f aca="false">SUMIFS(cp_cmd!$G:$G,cp_cmd!$D:$D,"="&amp;$B39,cp_cmd!$I:$I,"="&amp;S$1,cp_cmd!$J:$J,"=500g")</f>
        <v>0</v>
      </c>
      <c r="T39" s="61"/>
      <c r="U39" s="66" t="n">
        <f aca="false">SUMIFS(cp_cmd!$G:$G,cp_cmd!$D:$D,"="&amp;$B39,cp_cmd!$I:$I,"="&amp;U$1,cp_cmd!$J:$J,"=500g")</f>
        <v>0</v>
      </c>
      <c r="V39" s="66" t="n">
        <f aca="false">SUMIFS(cp_cmd!$G:$G,cp_cmd!$D:$D,"="&amp;$B39,cp_cmd!$I:$I,"="&amp;U$1,cp_cmd!$J:$J,"=1000g")</f>
        <v>0</v>
      </c>
      <c r="W39" s="61"/>
      <c r="X39" s="61"/>
      <c r="Y39" s="47" t="n">
        <f aca="false">SUMIFS(cp_cmd!$G:$G,cp_cmd!$D:$D,"="&amp;$B39,cp_cmd!$I:$I,"="&amp;Y$1,cp_cmd!$J:$J,"=500g")</f>
        <v>0</v>
      </c>
      <c r="Z39" s="47" t="n">
        <f aca="false">SUMIFS(cp_cmd!$G:$G,cp_cmd!$D:$D,"="&amp;$B39,cp_cmd!$I:$I,"="&amp;Y$1,cp_cmd!$J:$J,"=1000g")</f>
        <v>0</v>
      </c>
      <c r="AA39" s="47"/>
      <c r="AB39" s="61"/>
      <c r="AC39" s="66" t="n">
        <f aca="false">SUMIFS(cp_cmd!$G:$G,cp_cmd!$D:$D,"="&amp;$B39,cp_cmd!$I:$I,"="&amp;AC$1,cp_cmd!$J:$J,"=500g")</f>
        <v>0</v>
      </c>
      <c r="AD39" s="66" t="n">
        <f aca="false">SUMIFS(cp_cmd!$G:$G,cp_cmd!$D:$D,"="&amp;$B39,cp_cmd!$I:$I,"="&amp;AC$1,cp_cmd!$J:$J,"=1000g")</f>
        <v>0</v>
      </c>
      <c r="AE39" s="61"/>
      <c r="AF39" s="61"/>
      <c r="AG39" s="61"/>
      <c r="AH39" s="61"/>
      <c r="AI39" s="66" t="n">
        <f aca="false">SUMIFS(cp_cmd!$G:$G,cp_cmd!$D:$D,"="&amp;$B39,cp_cmd!$I:$I,"="&amp;AI$1,cp_cmd!$J:$J,"=500g")</f>
        <v>0</v>
      </c>
      <c r="AJ39" s="66" t="n">
        <f aca="false">SUMIFS(cp_cmd!$G:$G,cp_cmd!$D:$D,"="&amp;$B39,cp_cmd!$I:$I,"="&amp;AI$1,cp_cmd!$J:$J,"=1000g")</f>
        <v>0</v>
      </c>
      <c r="AK39" s="67"/>
      <c r="AL39" s="47" t="n">
        <f aca="false">SUMIFS(cp_cmd!$G:$G,cp_cmd!$D:$D,"="&amp;$B39,cp_cmd!$I:$I,"="&amp;AL$1,cp_cmd!$J:$J,"=500g")</f>
        <v>0</v>
      </c>
      <c r="AM39" s="61"/>
      <c r="AN39" s="61" t="n">
        <f aca="false">SUMIFS(cp_cmd!$G:$G,cp_cmd!$D:$D,"="&amp;$B39,cp_cmd!$I:$I,"="&amp;AN$1,cp_cmd!$J:$J,"=500g")</f>
        <v>0</v>
      </c>
      <c r="AO39" s="61"/>
      <c r="AP39" s="61"/>
      <c r="AQ39" s="61"/>
      <c r="AR39" s="61"/>
      <c r="AS39" s="61"/>
      <c r="AT39" s="61"/>
      <c r="AU39" s="61"/>
      <c r="AV39" s="61"/>
      <c r="AW39" s="61"/>
      <c r="AX39" s="66" t="n">
        <f aca="false">SUMIFS(cp_cmd!$G:$G,cp_cmd!$D:$D,"="&amp;$B39,cp_cmd!$I:$I,"="&amp;AX$1,cp_cmd!$J:$J,"=500g")</f>
        <v>0</v>
      </c>
      <c r="AY39" s="66"/>
      <c r="AZ39" s="67" t="n">
        <f aca="false">SUMIFS(cp_cmd!$G:$G,cp_cmd!$D:$D,"="&amp;$B39,cp_cmd!$I:$I,"="&amp;AZ$1,cp_cmd!$J:$J,"=500g")</f>
        <v>0</v>
      </c>
      <c r="BA39" s="47"/>
      <c r="BB39" s="61"/>
      <c r="BC39" s="61"/>
      <c r="BD39" s="61"/>
      <c r="BE39" s="61"/>
      <c r="BF39" s="61"/>
      <c r="BG39" s="61"/>
      <c r="BH39" s="61"/>
      <c r="BI39" s="61"/>
      <c r="BJ39" s="61"/>
      <c r="BK39" s="61"/>
      <c r="BL39" s="66"/>
      <c r="BM39" s="70"/>
    </row>
    <row r="40" s="80" customFormat="true" ht="38.25" hidden="false" customHeight="true" outlineLevel="0" collapsed="false">
      <c r="A40" s="71"/>
      <c r="B40" s="72"/>
      <c r="C40" s="73"/>
      <c r="D40" s="74" t="s">
        <v>30</v>
      </c>
      <c r="E40" s="74" t="s">
        <v>31</v>
      </c>
      <c r="F40" s="74" t="s">
        <v>32</v>
      </c>
      <c r="G40" s="74" t="s">
        <v>30</v>
      </c>
      <c r="H40" s="74" t="s">
        <v>31</v>
      </c>
      <c r="I40" s="74"/>
      <c r="J40" s="75"/>
      <c r="K40" s="74" t="s">
        <v>30</v>
      </c>
      <c r="L40" s="74" t="s">
        <v>31</v>
      </c>
      <c r="M40" s="74" t="s">
        <v>32</v>
      </c>
      <c r="N40" s="74"/>
      <c r="O40" s="74"/>
      <c r="P40" s="75"/>
      <c r="Q40" s="74" t="s">
        <v>30</v>
      </c>
      <c r="R40" s="74" t="s">
        <v>31</v>
      </c>
      <c r="S40" s="76"/>
      <c r="T40" s="75"/>
      <c r="U40" s="74" t="s">
        <v>30</v>
      </c>
      <c r="V40" s="74" t="s">
        <v>31</v>
      </c>
      <c r="W40" s="77" t="s">
        <v>32</v>
      </c>
      <c r="X40" s="75"/>
      <c r="Y40" s="77" t="s">
        <v>30</v>
      </c>
      <c r="Z40" s="77" t="s">
        <v>31</v>
      </c>
      <c r="AA40" s="77" t="s">
        <v>32</v>
      </c>
      <c r="AB40" s="75"/>
      <c r="AC40" s="74" t="s">
        <v>30</v>
      </c>
      <c r="AD40" s="74" t="s">
        <v>31</v>
      </c>
      <c r="AE40" s="75"/>
      <c r="AF40" s="74"/>
      <c r="AG40" s="74"/>
      <c r="AH40" s="75"/>
      <c r="AI40" s="74" t="s">
        <v>30</v>
      </c>
      <c r="AJ40" s="74" t="s">
        <v>31</v>
      </c>
      <c r="AK40" s="75"/>
      <c r="AL40" s="77" t="s">
        <v>30</v>
      </c>
      <c r="AM40" s="75"/>
      <c r="AN40" s="75"/>
      <c r="AO40" s="75"/>
      <c r="AP40" s="75"/>
      <c r="AQ40" s="75"/>
      <c r="AR40" s="75"/>
      <c r="AS40" s="75"/>
      <c r="AT40" s="75"/>
      <c r="AU40" s="75"/>
      <c r="AV40" s="75"/>
      <c r="AW40" s="74" t="s">
        <v>30</v>
      </c>
      <c r="AX40" s="74" t="s">
        <v>30</v>
      </c>
      <c r="AY40" s="74" t="s">
        <v>31</v>
      </c>
      <c r="AZ40" s="78" t="s">
        <v>32</v>
      </c>
      <c r="BA40" s="77" t="s">
        <v>30</v>
      </c>
      <c r="BB40" s="76" t="s">
        <v>30</v>
      </c>
      <c r="BC40" s="74" t="s">
        <v>30</v>
      </c>
      <c r="BD40" s="74" t="s">
        <v>30</v>
      </c>
      <c r="BE40" s="74" t="s">
        <v>30</v>
      </c>
      <c r="BF40" s="74" t="s">
        <v>30</v>
      </c>
      <c r="BG40" s="74" t="s">
        <v>30</v>
      </c>
      <c r="BH40" s="74" t="s">
        <v>30</v>
      </c>
      <c r="BI40" s="74" t="s">
        <v>30</v>
      </c>
      <c r="BJ40" s="74" t="s">
        <v>30</v>
      </c>
      <c r="BK40" s="74" t="s">
        <v>30</v>
      </c>
      <c r="BL40" s="66" t="n">
        <f aca="false">SUM(D40:BJ40)</f>
        <v>0</v>
      </c>
      <c r="BM40" s="79"/>
    </row>
    <row r="41" s="84" customFormat="true" ht="38.25" hidden="false" customHeight="true" outlineLevel="0" collapsed="false">
      <c r="A41" s="55"/>
      <c r="B41" s="64" t="s">
        <v>34</v>
      </c>
      <c r="C41" s="69"/>
      <c r="D41" s="60" t="n">
        <f aca="false">SUM(D3:D40)</f>
        <v>0</v>
      </c>
      <c r="E41" s="60"/>
      <c r="F41" s="60"/>
      <c r="G41" s="60" t="n">
        <f aca="false">SUM(G4:G40)</f>
        <v>0</v>
      </c>
      <c r="H41" s="60"/>
      <c r="I41" s="60" t="n">
        <f aca="false">SUM(I3:I40)</f>
        <v>0</v>
      </c>
      <c r="J41" s="81"/>
      <c r="K41" s="60" t="n">
        <f aca="false">SUM(K3:K40)</f>
        <v>0</v>
      </c>
      <c r="L41" s="66"/>
      <c r="M41" s="66"/>
      <c r="N41" s="66" t="n">
        <f aca="false">SUM(N3:N40)</f>
        <v>0</v>
      </c>
      <c r="O41" s="66"/>
      <c r="P41" s="81"/>
      <c r="Q41" s="60" t="n">
        <f aca="false">SUM(Q3:Q40)</f>
        <v>0</v>
      </c>
      <c r="R41" s="66"/>
      <c r="S41" s="60" t="n">
        <f aca="false">SUM(S3:S40)</f>
        <v>0</v>
      </c>
      <c r="T41" s="81"/>
      <c r="U41" s="60" t="n">
        <f aca="false">SUM(U3:U40)</f>
        <v>0</v>
      </c>
      <c r="V41" s="60"/>
      <c r="W41" s="47"/>
      <c r="X41" s="61"/>
      <c r="Y41" s="47" t="n">
        <f aca="false">SUM(Y3:Y40)</f>
        <v>0</v>
      </c>
      <c r="Z41" s="47"/>
      <c r="AA41" s="47"/>
      <c r="AB41" s="81"/>
      <c r="AC41" s="60" t="n">
        <f aca="false">SUM(AC3:AC40)</f>
        <v>0</v>
      </c>
      <c r="AD41" s="60"/>
      <c r="AE41" s="81"/>
      <c r="AF41" s="60"/>
      <c r="AG41" s="60"/>
      <c r="AH41" s="81"/>
      <c r="AI41" s="60" t="n">
        <f aca="false">SUM(AI3:AI40)</f>
        <v>0</v>
      </c>
      <c r="AJ41" s="60"/>
      <c r="AK41" s="61"/>
      <c r="AL41" s="47" t="n">
        <f aca="false">SUM(AL4:AL38)</f>
        <v>0</v>
      </c>
      <c r="AM41" s="61"/>
      <c r="AN41" s="61" t="n">
        <f aca="false">SUM(AN4:AN40)</f>
        <v>0</v>
      </c>
      <c r="AO41" s="61"/>
      <c r="AP41" s="61"/>
      <c r="AQ41" s="61"/>
      <c r="AR41" s="61"/>
      <c r="AS41" s="61"/>
      <c r="AT41" s="61"/>
      <c r="AU41" s="61"/>
      <c r="AV41" s="61"/>
      <c r="AW41" s="60" t="n">
        <f aca="false">SUM(AW3:AW40)</f>
        <v>0</v>
      </c>
      <c r="AX41" s="60" t="n">
        <f aca="false">SUM(AX3:AX38)</f>
        <v>0</v>
      </c>
      <c r="AY41" s="60"/>
      <c r="AZ41" s="63"/>
      <c r="BA41" s="47" t="n">
        <f aca="false">SUM(BA3:BA38)</f>
        <v>0</v>
      </c>
      <c r="BB41" s="59" t="n">
        <f aca="false">SUM(BB3:BB40)</f>
        <v>0</v>
      </c>
      <c r="BC41" s="60" t="n">
        <f aca="false">SUM(BC3:BC40)</f>
        <v>0</v>
      </c>
      <c r="BD41" s="60" t="n">
        <f aca="false">SUM(BD3:BD40)</f>
        <v>0</v>
      </c>
      <c r="BE41" s="60" t="n">
        <f aca="false">SUM(BE3:BE38)</f>
        <v>0</v>
      </c>
      <c r="BF41" s="60" t="n">
        <f aca="false">SUM(BF3:BF38)</f>
        <v>0</v>
      </c>
      <c r="BG41" s="60" t="n">
        <f aca="false">SUM(BG3:BG38)</f>
        <v>0</v>
      </c>
      <c r="BH41" s="60" t="n">
        <f aca="false">SUM(BH3:BH40)</f>
        <v>0</v>
      </c>
      <c r="BI41" s="60" t="n">
        <f aca="false">SUM(BI3:BI40)</f>
        <v>0</v>
      </c>
      <c r="BJ41" s="60" t="n">
        <f aca="false">SUM(BJ3:BJ38)</f>
        <v>0</v>
      </c>
      <c r="BK41" s="60" t="n">
        <f aca="false">SUM(BK3:BK38)</f>
        <v>0</v>
      </c>
      <c r="BL41" s="66" t="n">
        <f aca="false">SUM(D41:BK41)</f>
        <v>0</v>
      </c>
      <c r="BM41" s="82"/>
      <c r="BN41" s="83" t="n">
        <f aca="false">BL41+BL42</f>
        <v>0</v>
      </c>
      <c r="BO41" s="3"/>
    </row>
    <row r="42" s="3" customFormat="true" ht="38.25" hidden="false" customHeight="true" outlineLevel="0" collapsed="false">
      <c r="A42" s="55"/>
      <c r="B42" s="64" t="s">
        <v>35</v>
      </c>
      <c r="C42" s="69"/>
      <c r="D42" s="66"/>
      <c r="E42" s="66" t="n">
        <f aca="false">SUM(E3:E40)</f>
        <v>0</v>
      </c>
      <c r="F42" s="66" t="n">
        <f aca="false">SUM(F3:F40)</f>
        <v>0</v>
      </c>
      <c r="G42" s="66"/>
      <c r="H42" s="66" t="n">
        <f aca="false">SUM(H3:H40)</f>
        <v>0</v>
      </c>
      <c r="I42" s="66"/>
      <c r="J42" s="61"/>
      <c r="K42" s="66"/>
      <c r="L42" s="66" t="n">
        <f aca="false">SUM(L3:L40)</f>
        <v>0</v>
      </c>
      <c r="M42" s="66" t="n">
        <f aca="false">SUM(M3:M40)</f>
        <v>0</v>
      </c>
      <c r="N42" s="66"/>
      <c r="O42" s="66"/>
      <c r="P42" s="61"/>
      <c r="Q42" s="66"/>
      <c r="R42" s="66" t="n">
        <f aca="false">SUM(R3:R40)</f>
        <v>0</v>
      </c>
      <c r="S42" s="66"/>
      <c r="T42" s="61"/>
      <c r="U42" s="66"/>
      <c r="V42" s="66" t="n">
        <f aca="false">SUM(V3:V40)</f>
        <v>0</v>
      </c>
      <c r="W42" s="66" t="n">
        <f aca="false">SUM(W3:W40)</f>
        <v>0</v>
      </c>
      <c r="X42" s="61"/>
      <c r="Y42" s="47"/>
      <c r="Z42" s="47" t="n">
        <f aca="false">SUM(Z3:Z40)</f>
        <v>0</v>
      </c>
      <c r="AA42" s="47" t="n">
        <f aca="false">SUM(AA3:AA38)</f>
        <v>0</v>
      </c>
      <c r="AB42" s="61"/>
      <c r="AC42" s="66"/>
      <c r="AD42" s="66" t="n">
        <f aca="false">SUM(AD3:AD40)</f>
        <v>0</v>
      </c>
      <c r="AE42" s="61"/>
      <c r="AF42" s="66"/>
      <c r="AG42" s="66"/>
      <c r="AH42" s="61"/>
      <c r="AI42" s="60"/>
      <c r="AJ42" s="66" t="n">
        <f aca="false">SUM(AJ3:AJ40)</f>
        <v>0</v>
      </c>
      <c r="AK42" s="61"/>
      <c r="AL42" s="47"/>
      <c r="AM42" s="61"/>
      <c r="AN42" s="61"/>
      <c r="AO42" s="61"/>
      <c r="AP42" s="61"/>
      <c r="AQ42" s="61"/>
      <c r="AR42" s="61"/>
      <c r="AS42" s="61"/>
      <c r="AT42" s="61"/>
      <c r="AU42" s="61"/>
      <c r="AV42" s="61"/>
      <c r="AW42" s="60"/>
      <c r="AX42" s="66"/>
      <c r="AY42" s="66" t="n">
        <f aca="false">SUM(AY3:AY40)</f>
        <v>0</v>
      </c>
      <c r="AZ42" s="63" t="n">
        <f aca="false">SUM(AZ3:AZ38)</f>
        <v>0</v>
      </c>
      <c r="BA42" s="47"/>
      <c r="BB42" s="59"/>
      <c r="BC42" s="60"/>
      <c r="BD42" s="60"/>
      <c r="BE42" s="60"/>
      <c r="BF42" s="60"/>
      <c r="BG42" s="60"/>
      <c r="BH42" s="60"/>
      <c r="BI42" s="60"/>
      <c r="BJ42" s="60"/>
      <c r="BK42" s="60"/>
      <c r="BL42" s="66" t="n">
        <f aca="false">SUM(D42:BK42)</f>
        <v>0</v>
      </c>
      <c r="BM42" s="82"/>
      <c r="BN42" s="3" t="n">
        <f aca="false">SUM(BL3:BL38)</f>
        <v>0</v>
      </c>
    </row>
    <row r="43" s="3" customFormat="true" ht="86.25" hidden="false" customHeight="true" outlineLevel="0" collapsed="false">
      <c r="A43" s="1"/>
      <c r="B43" s="2"/>
      <c r="C43" s="85"/>
      <c r="D43" s="7" t="s">
        <v>0</v>
      </c>
      <c r="E43" s="7"/>
      <c r="F43" s="7"/>
      <c r="G43" s="8" t="s">
        <v>1</v>
      </c>
      <c r="H43" s="7" t="s">
        <v>2</v>
      </c>
      <c r="I43" s="7" t="s">
        <v>3</v>
      </c>
      <c r="J43" s="7"/>
      <c r="K43" s="7" t="s">
        <v>4</v>
      </c>
      <c r="L43" s="7"/>
      <c r="M43" s="7"/>
      <c r="N43" s="9" t="s">
        <v>5</v>
      </c>
      <c r="O43" s="10"/>
      <c r="Q43" s="7" t="s">
        <v>6</v>
      </c>
      <c r="R43" s="7"/>
      <c r="S43" s="7" t="s">
        <v>7</v>
      </c>
      <c r="U43" s="7" t="s">
        <v>8</v>
      </c>
      <c r="V43" s="7"/>
      <c r="W43" s="7"/>
      <c r="Y43" s="11" t="s">
        <v>9</v>
      </c>
      <c r="Z43" s="11"/>
      <c r="AA43" s="11"/>
      <c r="AC43" s="7" t="s">
        <v>10</v>
      </c>
      <c r="AD43" s="7"/>
      <c r="AF43" s="12"/>
      <c r="AG43" s="12"/>
      <c r="AI43" s="7" t="s">
        <v>11</v>
      </c>
      <c r="AJ43" s="7"/>
      <c r="AK43" s="13"/>
      <c r="AL43" s="11" t="str">
        <f aca="false">AL1</f>
        <v>Pain à l'ail</v>
      </c>
      <c r="AN43" s="17" t="str">
        <f aca="false">AN1</f>
        <v>Punchy</v>
      </c>
      <c r="AP43" s="15"/>
      <c r="AR43" s="16"/>
      <c r="AS43" s="16"/>
      <c r="AT43" s="17"/>
      <c r="AU43" s="17"/>
      <c r="AV43" s="17"/>
      <c r="AW43" s="18" t="s">
        <v>14</v>
      </c>
      <c r="AX43" s="19" t="s">
        <v>15</v>
      </c>
      <c r="AY43" s="19"/>
      <c r="AZ43" s="19" t="s">
        <v>15</v>
      </c>
      <c r="BA43" s="11" t="s">
        <v>16</v>
      </c>
      <c r="BB43" s="20" t="s">
        <v>17</v>
      </c>
      <c r="BC43" s="21" t="s">
        <v>18</v>
      </c>
      <c r="BD43" s="22" t="s">
        <v>36</v>
      </c>
      <c r="BE43" s="22" t="s">
        <v>20</v>
      </c>
      <c r="BF43" s="22" t="s">
        <v>37</v>
      </c>
      <c r="BG43" s="22" t="s">
        <v>38</v>
      </c>
      <c r="BH43" s="25" t="s">
        <v>23</v>
      </c>
      <c r="BI43" s="26" t="s">
        <v>24</v>
      </c>
      <c r="BJ43" s="26" t="s">
        <v>25</v>
      </c>
      <c r="BK43" s="27" t="s">
        <v>26</v>
      </c>
      <c r="BM43" s="86"/>
      <c r="BN43" s="87" t="n">
        <f aca="false">quantite_matiere!B54</f>
        <v>0</v>
      </c>
      <c r="BO43" s="3" t="s">
        <v>39</v>
      </c>
      <c r="BP43" s="88" t="n">
        <f aca="false">SUM(BP4:BP38)</f>
        <v>0</v>
      </c>
      <c r="BQ43" s="89" t="n">
        <f aca="false">SUM(BP4:BP38)</f>
        <v>0</v>
      </c>
    </row>
    <row r="44" s="3" customFormat="true" ht="2.25" hidden="false" customHeight="true" outlineLevel="0" collapsed="false">
      <c r="A44" s="1"/>
      <c r="B44" s="2"/>
      <c r="C44" s="85"/>
      <c r="D44" s="86"/>
      <c r="E44" s="86"/>
      <c r="F44" s="86"/>
      <c r="I44" s="86"/>
      <c r="J44" s="86"/>
      <c r="K44" s="86"/>
      <c r="L44" s="86"/>
      <c r="M44" s="86"/>
      <c r="N44" s="86"/>
      <c r="O44" s="86"/>
      <c r="P44" s="86"/>
      <c r="Q44" s="86"/>
      <c r="R44" s="86"/>
      <c r="S44" s="86"/>
      <c r="T44" s="86"/>
      <c r="U44" s="86"/>
      <c r="V44" s="86"/>
      <c r="Y44" s="90"/>
      <c r="Z44" s="90"/>
      <c r="AA44" s="90"/>
      <c r="AB44" s="86"/>
      <c r="AC44" s="86"/>
      <c r="AD44" s="86"/>
      <c r="AE44" s="86"/>
      <c r="AF44" s="86"/>
      <c r="AG44" s="86"/>
      <c r="AH44" s="86"/>
      <c r="AI44" s="86"/>
      <c r="AJ44" s="86"/>
      <c r="AK44" s="86"/>
      <c r="AO44" s="86"/>
      <c r="AX44" s="91"/>
      <c r="AY44" s="91"/>
      <c r="AZ44" s="91"/>
      <c r="BD44" s="86"/>
      <c r="BE44" s="86"/>
      <c r="BF44" s="86"/>
      <c r="BG44" s="86"/>
      <c r="BH44" s="86"/>
      <c r="BI44" s="86"/>
      <c r="BL44" s="86"/>
      <c r="BM44" s="86"/>
    </row>
    <row r="45" s="3" customFormat="true" ht="47.25" hidden="false" customHeight="true" outlineLevel="0" collapsed="false">
      <c r="A45" s="1"/>
      <c r="B45" s="2"/>
      <c r="C45" s="2"/>
      <c r="AX45" s="92"/>
      <c r="AY45" s="92"/>
      <c r="AZ45" s="92"/>
    </row>
    <row r="46" s="3" customFormat="true" ht="27.75" hidden="false" customHeight="true" outlineLevel="0" collapsed="false">
      <c r="A46" s="1"/>
      <c r="B46" s="2" t="s">
        <v>40</v>
      </c>
      <c r="C46" s="2"/>
      <c r="D46" s="93" t="n">
        <v>3.6</v>
      </c>
      <c r="E46" s="93" t="n">
        <v>7</v>
      </c>
      <c r="F46" s="93" t="n">
        <v>20.7</v>
      </c>
      <c r="G46" s="93"/>
      <c r="H46" s="93" t="n">
        <v>7</v>
      </c>
      <c r="I46" s="93" t="n">
        <v>5</v>
      </c>
      <c r="K46" s="93" t="n">
        <v>3.8</v>
      </c>
      <c r="L46" s="93" t="n">
        <v>7.4</v>
      </c>
      <c r="M46" s="93" t="n">
        <v>21.9</v>
      </c>
      <c r="N46" s="93" t="n">
        <v>5.8</v>
      </c>
      <c r="Q46" s="93" t="n">
        <v>4.1</v>
      </c>
      <c r="R46" s="93" t="n">
        <v>8</v>
      </c>
      <c r="S46" s="93" t="n">
        <v>5.1</v>
      </c>
      <c r="U46" s="93" t="n">
        <v>6</v>
      </c>
      <c r="V46" s="93" t="n">
        <v>11.8</v>
      </c>
      <c r="W46" s="93" t="n">
        <v>23.4</v>
      </c>
      <c r="Y46" s="93" t="n">
        <v>4.9</v>
      </c>
      <c r="Z46" s="93" t="n">
        <v>9.6</v>
      </c>
      <c r="AA46" s="93" t="n">
        <v>28.5</v>
      </c>
      <c r="AC46" s="93" t="n">
        <v>5.9</v>
      </c>
      <c r="AD46" s="93" t="n">
        <v>11.6</v>
      </c>
      <c r="AI46" s="93" t="n">
        <v>5.9</v>
      </c>
      <c r="AJ46" s="93" t="n">
        <v>11.6</v>
      </c>
      <c r="AL46" s="93" t="n">
        <v>5.6</v>
      </c>
      <c r="AN46" s="93" t="n">
        <v>5.6</v>
      </c>
      <c r="AP46" s="93"/>
      <c r="AU46" s="93"/>
      <c r="AW46" s="3" t="n">
        <v>5.9</v>
      </c>
      <c r="AX46" s="93" t="n">
        <v>5.2</v>
      </c>
      <c r="AY46" s="93" t="n">
        <v>10.2</v>
      </c>
      <c r="AZ46" s="3" t="n">
        <v>20.2</v>
      </c>
      <c r="BA46" s="3" t="n">
        <v>7.9</v>
      </c>
      <c r="BB46" s="93" t="n">
        <v>7.9</v>
      </c>
      <c r="BC46" s="93"/>
      <c r="BD46" s="3" t="n">
        <v>3.9</v>
      </c>
      <c r="BE46" s="3" t="n">
        <v>4.8</v>
      </c>
      <c r="BF46" s="3" t="n">
        <v>7.9</v>
      </c>
      <c r="BG46" s="3" t="n">
        <v>6.9</v>
      </c>
      <c r="BH46" s="3" t="n">
        <v>1.7</v>
      </c>
      <c r="BI46" s="3" t="n">
        <v>1.7</v>
      </c>
      <c r="BJ46" s="93" t="n">
        <v>2.7</v>
      </c>
      <c r="BK46" s="93"/>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c r="BN49" s="3" t="n">
        <v>21</v>
      </c>
    </row>
    <row r="50" s="3" customFormat="true" ht="27.75" hidden="false" customHeight="true" outlineLevel="0" collapsed="false">
      <c r="A50" s="1"/>
      <c r="B50" s="2"/>
      <c r="C50" s="2"/>
      <c r="AX50" s="1"/>
      <c r="AY50" s="1"/>
      <c r="AZ50" s="1"/>
      <c r="BN50" s="3" t="n">
        <v>11.2</v>
      </c>
    </row>
    <row r="51" s="3" customFormat="true" ht="27.75" hidden="false" customHeight="true" outlineLevel="0" collapsed="false">
      <c r="A51" s="1"/>
      <c r="B51" s="2"/>
      <c r="C51" s="2"/>
      <c r="AX51" s="1"/>
      <c r="AY51" s="1"/>
      <c r="AZ51" s="1"/>
      <c r="BN51" s="3" t="n">
        <v>24</v>
      </c>
    </row>
    <row r="52" s="3" customFormat="true" ht="27.75" hidden="false" customHeight="true" outlineLevel="0" collapsed="false">
      <c r="A52" s="1"/>
      <c r="B52" s="2"/>
      <c r="C52" s="2"/>
      <c r="AX52" s="1"/>
      <c r="AY52" s="1"/>
      <c r="AZ52" s="1"/>
      <c r="BN52" s="3" t="n">
        <v>12.9</v>
      </c>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76562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362</v>
      </c>
      <c r="D1" s="0" t="s">
        <v>363</v>
      </c>
    </row>
    <row r="2" customFormat="false" ht="13.5" hidden="false" customHeight="true" outlineLevel="0" collapsed="false"/>
    <row r="3" customFormat="false" ht="17.25" hidden="false" customHeight="true" outlineLevel="0" collapsed="false">
      <c r="B3" s="590" t="s">
        <v>364</v>
      </c>
      <c r="C3" s="590" t="s">
        <v>346</v>
      </c>
      <c r="D3" s="590" t="s">
        <v>365</v>
      </c>
    </row>
    <row r="4" customFormat="false" ht="13.5" hidden="false" customHeight="true" outlineLevel="0" collapsed="false">
      <c r="B4" s="591" t="n">
        <v>43900</v>
      </c>
      <c r="C4" s="591"/>
      <c r="D4" s="117" t="s">
        <v>366</v>
      </c>
    </row>
    <row r="5" customFormat="false" ht="13.5" hidden="false" customHeight="true" outlineLevel="0" collapsed="false">
      <c r="B5" s="591" t="n">
        <v>43902</v>
      </c>
      <c r="C5" s="591"/>
      <c r="D5" s="117" t="s">
        <v>367</v>
      </c>
    </row>
    <row r="6" customFormat="false" ht="128.25" hidden="false" customHeight="true" outlineLevel="0" collapsed="false">
      <c r="B6" s="470" t="n">
        <v>43903</v>
      </c>
      <c r="C6" s="470"/>
      <c r="D6" s="588" t="s">
        <v>368</v>
      </c>
    </row>
    <row r="7" customFormat="false" ht="216.75" hidden="false" customHeight="true" outlineLevel="0" collapsed="false">
      <c r="B7" s="470" t="n">
        <v>43904</v>
      </c>
      <c r="C7" s="470"/>
      <c r="D7" s="588" t="s">
        <v>369</v>
      </c>
    </row>
    <row r="8" customFormat="false" ht="64.5" hidden="false" customHeight="true" outlineLevel="0" collapsed="false">
      <c r="B8" s="470" t="n">
        <v>43905</v>
      </c>
      <c r="C8" s="470"/>
      <c r="D8" s="588" t="s">
        <v>370</v>
      </c>
    </row>
    <row r="9" customFormat="false" ht="51.75" hidden="false" customHeight="true" outlineLevel="0" collapsed="false">
      <c r="B9" s="592" t="n">
        <v>43906</v>
      </c>
      <c r="C9" s="592"/>
      <c r="D9" s="593" t="s">
        <v>371</v>
      </c>
    </row>
    <row r="10" customFormat="false" ht="13.5" hidden="false" customHeight="true" outlineLevel="0" collapsed="false">
      <c r="B10" s="594" t="n">
        <v>44141</v>
      </c>
      <c r="C10" s="595" t="s">
        <v>349</v>
      </c>
      <c r="D10" s="312" t="s">
        <v>372</v>
      </c>
    </row>
    <row r="11" customFormat="false" ht="13.5" hidden="false" customHeight="true" outlineLevel="0" collapsed="false">
      <c r="B11" s="594"/>
      <c r="C11" s="596" t="s">
        <v>349</v>
      </c>
      <c r="D11" s="596" t="s">
        <v>373</v>
      </c>
    </row>
    <row r="12" customFormat="false" ht="13.5" hidden="false" customHeight="true" outlineLevel="0" collapsed="false">
      <c r="B12" s="594"/>
      <c r="C12" s="596" t="s">
        <v>374</v>
      </c>
      <c r="D12" s="596" t="s">
        <v>375</v>
      </c>
      <c r="E12" s="0" t="s">
        <v>376</v>
      </c>
    </row>
    <row r="13" customFormat="false" ht="13.5" hidden="false" customHeight="true" outlineLevel="0" collapsed="false">
      <c r="B13" s="594"/>
      <c r="C13" s="596" t="s">
        <v>377</v>
      </c>
      <c r="D13" s="596" t="s">
        <v>378</v>
      </c>
      <c r="E13" s="0" t="s">
        <v>379</v>
      </c>
    </row>
    <row r="14" customFormat="false" ht="13.5" hidden="false" customHeight="true" outlineLevel="0" collapsed="false">
      <c r="B14" s="594"/>
      <c r="C14" s="596" t="s">
        <v>47</v>
      </c>
      <c r="D14" s="596" t="s">
        <v>380</v>
      </c>
    </row>
    <row r="15" customFormat="false" ht="13.5" hidden="false" customHeight="true" outlineLevel="0" collapsed="false">
      <c r="B15" s="594"/>
      <c r="C15" s="596" t="s">
        <v>47</v>
      </c>
      <c r="D15" s="596" t="s">
        <v>381</v>
      </c>
      <c r="E15" s="0" t="s">
        <v>382</v>
      </c>
    </row>
    <row r="16" customFormat="false" ht="13.5" hidden="false" customHeight="true" outlineLevel="0" collapsed="false">
      <c r="B16" s="594"/>
      <c r="C16" s="596" t="s">
        <v>47</v>
      </c>
      <c r="D16" s="596" t="s">
        <v>383</v>
      </c>
    </row>
    <row r="17" customFormat="false" ht="13.5" hidden="false" customHeight="true" outlineLevel="0" collapsed="false">
      <c r="B17" s="594"/>
      <c r="C17" s="596" t="s">
        <v>384</v>
      </c>
      <c r="D17" s="596" t="s">
        <v>385</v>
      </c>
      <c r="E17" s="0" t="s">
        <v>386</v>
      </c>
    </row>
    <row r="18" customFormat="false" ht="13.5" hidden="false" customHeight="true" outlineLevel="0" collapsed="false">
      <c r="B18" s="594"/>
      <c r="C18" s="596" t="s">
        <v>387</v>
      </c>
      <c r="D18" s="596" t="s">
        <v>388</v>
      </c>
    </row>
    <row r="19" customFormat="false" ht="13.5" hidden="false" customHeight="true" outlineLevel="0" collapsed="false">
      <c r="B19" s="594"/>
      <c r="C19" s="596" t="s">
        <v>387</v>
      </c>
      <c r="D19" s="596" t="s">
        <v>381</v>
      </c>
    </row>
    <row r="20" customFormat="false" ht="13.5" hidden="false" customHeight="true" outlineLevel="0" collapsed="false">
      <c r="B20" s="594"/>
      <c r="C20" s="596" t="s">
        <v>389</v>
      </c>
      <c r="D20" s="596" t="s">
        <v>390</v>
      </c>
    </row>
    <row r="21" customFormat="false" ht="13.5" hidden="false" customHeight="true" outlineLevel="0" collapsed="false">
      <c r="B21" s="594"/>
      <c r="C21" s="596" t="s">
        <v>355</v>
      </c>
      <c r="D21" s="596" t="s">
        <v>391</v>
      </c>
    </row>
    <row r="22" customFormat="false" ht="13.5" hidden="false" customHeight="true" outlineLevel="0" collapsed="false">
      <c r="B22" s="594"/>
      <c r="C22" s="596" t="s">
        <v>353</v>
      </c>
      <c r="D22" s="596" t="s">
        <v>392</v>
      </c>
      <c r="E22" s="0" t="s">
        <v>393</v>
      </c>
    </row>
    <row r="23" customFormat="false" ht="13.5" hidden="false" customHeight="true" outlineLevel="0" collapsed="false">
      <c r="B23" s="594"/>
      <c r="C23" s="596" t="s">
        <v>353</v>
      </c>
      <c r="D23" s="596" t="s">
        <v>394</v>
      </c>
    </row>
    <row r="24" customFormat="false" ht="13.5" hidden="false" customHeight="true" outlineLevel="0" collapsed="false">
      <c r="B24" s="594"/>
      <c r="C24" s="596" t="s">
        <v>353</v>
      </c>
      <c r="D24" s="596" t="s">
        <v>395</v>
      </c>
    </row>
    <row r="25" customFormat="false" ht="13.5" hidden="false" customHeight="true" outlineLevel="0" collapsed="false">
      <c r="B25" s="594"/>
      <c r="C25" s="596" t="s">
        <v>353</v>
      </c>
      <c r="D25" s="596" t="s">
        <v>396</v>
      </c>
    </row>
    <row r="26" customFormat="false" ht="13.5" hidden="false" customHeight="true" outlineLevel="0" collapsed="false">
      <c r="B26" s="594"/>
      <c r="C26" s="596" t="s">
        <v>389</v>
      </c>
      <c r="D26" s="596" t="s">
        <v>397</v>
      </c>
    </row>
    <row r="27" customFormat="false" ht="13.5" hidden="false" customHeight="true" outlineLevel="0" collapsed="false">
      <c r="B27" s="594"/>
      <c r="C27" s="596" t="s">
        <v>389</v>
      </c>
      <c r="D27" s="596" t="s">
        <v>398</v>
      </c>
    </row>
    <row r="28" customFormat="false" ht="13.5" hidden="false" customHeight="true" outlineLevel="0" collapsed="false">
      <c r="B28" s="594"/>
      <c r="C28" s="596" t="s">
        <v>389</v>
      </c>
      <c r="D28" s="596" t="s">
        <v>399</v>
      </c>
    </row>
    <row r="29" customFormat="false" ht="13.5" hidden="false" customHeight="true" outlineLevel="0" collapsed="false">
      <c r="B29" s="594"/>
      <c r="C29" s="596"/>
      <c r="D29" s="596"/>
    </row>
    <row r="30" customFormat="false" ht="13.5" hidden="false" customHeight="true" outlineLevel="0" collapsed="false">
      <c r="B30" s="594" t="n">
        <v>44145</v>
      </c>
      <c r="C30" s="312" t="s">
        <v>400</v>
      </c>
      <c r="D30" s="312" t="s">
        <v>401</v>
      </c>
    </row>
    <row r="31" customFormat="false" ht="13.5" hidden="false" customHeight="true" outlineLevel="0" collapsed="false">
      <c r="B31" s="594"/>
      <c r="C31" s="596" t="s">
        <v>47</v>
      </c>
      <c r="D31" s="596" t="s">
        <v>402</v>
      </c>
    </row>
    <row r="32" customFormat="false" ht="13.5" hidden="false" customHeight="true" outlineLevel="0" collapsed="false">
      <c r="B32" s="594"/>
      <c r="C32" s="596" t="s">
        <v>47</v>
      </c>
      <c r="D32" s="596" t="s">
        <v>403</v>
      </c>
    </row>
    <row r="33" customFormat="false" ht="13.5" hidden="false" customHeight="true" outlineLevel="0" collapsed="false">
      <c r="B33" s="594"/>
      <c r="C33" s="597" t="s">
        <v>47</v>
      </c>
      <c r="D33" s="597" t="s">
        <v>404</v>
      </c>
    </row>
    <row r="34" customFormat="false" ht="13.5" hidden="false" customHeight="true" outlineLevel="0" collapsed="false">
      <c r="B34" s="598" t="n">
        <v>44151</v>
      </c>
      <c r="C34" s="596" t="s">
        <v>405</v>
      </c>
      <c r="D34" s="596" t="s">
        <v>406</v>
      </c>
    </row>
    <row r="35" customFormat="false" ht="13.5" hidden="false" customHeight="true" outlineLevel="0" collapsed="false">
      <c r="B35" s="594" t="n">
        <v>44152</v>
      </c>
      <c r="C35" s="312" t="s">
        <v>353</v>
      </c>
      <c r="D35" s="312" t="s">
        <v>407</v>
      </c>
    </row>
    <row r="36" customFormat="false" ht="13.5" hidden="false" customHeight="true" outlineLevel="0" collapsed="false">
      <c r="B36" s="594"/>
      <c r="C36" s="596" t="s">
        <v>47</v>
      </c>
      <c r="D36" s="596" t="s">
        <v>408</v>
      </c>
    </row>
    <row r="37" customFormat="false" ht="13.5" hidden="false" customHeight="true" outlineLevel="0" collapsed="false">
      <c r="B37" s="594" t="n">
        <v>44153</v>
      </c>
      <c r="C37" s="312" t="s">
        <v>47</v>
      </c>
      <c r="D37" s="312" t="s">
        <v>409</v>
      </c>
    </row>
    <row r="38" customFormat="false" ht="13.5" hidden="false" customHeight="true" outlineLevel="0" collapsed="false">
      <c r="B38" s="594"/>
      <c r="C38" s="596" t="s">
        <v>47</v>
      </c>
      <c r="D38" s="596" t="s">
        <v>410</v>
      </c>
    </row>
    <row r="39" customFormat="false" ht="13.5" hidden="false" customHeight="true" outlineLevel="0" collapsed="false">
      <c r="B39" s="594" t="n">
        <v>44161</v>
      </c>
      <c r="C39" s="312" t="s">
        <v>47</v>
      </c>
      <c r="D39" s="312" t="s">
        <v>411</v>
      </c>
    </row>
    <row r="40" customFormat="false" ht="13.5" hidden="false" customHeight="true" outlineLevel="0" collapsed="false">
      <c r="B40" s="594"/>
      <c r="C40" s="596" t="s">
        <v>400</v>
      </c>
      <c r="D40" s="596" t="s">
        <v>412</v>
      </c>
    </row>
    <row r="41" customFormat="false" ht="13.5" hidden="false" customHeight="true" outlineLevel="0" collapsed="false">
      <c r="B41" s="594"/>
      <c r="C41" s="596" t="s">
        <v>353</v>
      </c>
      <c r="D41" s="596" t="s">
        <v>413</v>
      </c>
    </row>
    <row r="42" customFormat="false" ht="13.5" hidden="false" customHeight="true" outlineLevel="0" collapsed="false">
      <c r="B42" s="594"/>
      <c r="C42" s="596" t="s">
        <v>47</v>
      </c>
      <c r="D42" s="596" t="s">
        <v>414</v>
      </c>
    </row>
    <row r="43" customFormat="false" ht="13.5" hidden="false" customHeight="true" outlineLevel="0" collapsed="false">
      <c r="B43" s="594"/>
      <c r="C43" s="596" t="s">
        <v>415</v>
      </c>
      <c r="D43" s="596" t="s">
        <v>416</v>
      </c>
    </row>
    <row r="44" customFormat="false" ht="13.5" hidden="false" customHeight="true" outlineLevel="0" collapsed="false">
      <c r="B44" s="594"/>
      <c r="C44" s="597" t="s">
        <v>389</v>
      </c>
      <c r="D44" s="597" t="s">
        <v>417</v>
      </c>
    </row>
    <row r="45" customFormat="false" ht="13.5" hidden="false" customHeight="true" outlineLevel="0" collapsed="false">
      <c r="B45" s="599" t="n">
        <v>44175</v>
      </c>
      <c r="C45" s="312" t="s">
        <v>47</v>
      </c>
      <c r="D45" s="312" t="s">
        <v>418</v>
      </c>
    </row>
    <row r="46" customFormat="false" ht="13.5" hidden="false" customHeight="true" outlineLevel="0" collapsed="false">
      <c r="B46" s="599"/>
      <c r="C46" s="596" t="s">
        <v>419</v>
      </c>
      <c r="D46" s="596" t="s">
        <v>420</v>
      </c>
    </row>
    <row r="47" customFormat="false" ht="13.5" hidden="false" customHeight="true" outlineLevel="0" collapsed="false">
      <c r="B47" s="594" t="n">
        <v>44187</v>
      </c>
      <c r="C47" s="312" t="s">
        <v>47</v>
      </c>
      <c r="D47" s="312" t="s">
        <v>421</v>
      </c>
    </row>
    <row r="48" customFormat="false" ht="13.5" hidden="false" customHeight="true" outlineLevel="0" collapsed="false">
      <c r="B48" s="594"/>
      <c r="C48" s="597" t="s">
        <v>422</v>
      </c>
      <c r="D48" s="597" t="s">
        <v>423</v>
      </c>
    </row>
    <row r="49" customFormat="false" ht="13.5" hidden="false" customHeight="true" outlineLevel="0" collapsed="false">
      <c r="B49" s="600" t="n">
        <v>44862</v>
      </c>
      <c r="C49" s="312"/>
      <c r="D49" s="312" t="s">
        <v>424</v>
      </c>
    </row>
    <row r="50" customFormat="false" ht="13.5" hidden="false" customHeight="true" outlineLevel="0" collapsed="false">
      <c r="B50" s="601"/>
      <c r="C50" s="597" t="s">
        <v>425</v>
      </c>
      <c r="D50" s="597" t="s">
        <v>426</v>
      </c>
    </row>
    <row r="51" customFormat="false" ht="13.5" hidden="false" customHeight="true" outlineLevel="0" collapsed="false">
      <c r="B51" s="600" t="n">
        <v>45218</v>
      </c>
      <c r="C51" s="312" t="s">
        <v>47</v>
      </c>
      <c r="D51" s="312" t="s">
        <v>427</v>
      </c>
    </row>
    <row r="52" customFormat="false" ht="13.5" hidden="false" customHeight="true" outlineLevel="0" collapsed="false">
      <c r="B52" s="602"/>
      <c r="C52" s="596" t="s">
        <v>349</v>
      </c>
      <c r="D52" s="596" t="s">
        <v>428</v>
      </c>
    </row>
    <row r="53" customFormat="false" ht="13.5" hidden="false" customHeight="true" outlineLevel="0" collapsed="false">
      <c r="B53" s="602"/>
      <c r="C53" s="596"/>
      <c r="D53" s="596" t="s">
        <v>429</v>
      </c>
    </row>
    <row r="54" customFormat="false" ht="13.5" hidden="false" customHeight="true" outlineLevel="0" collapsed="false">
      <c r="B54" s="602"/>
      <c r="C54" s="596"/>
      <c r="D54" s="596" t="s">
        <v>430</v>
      </c>
    </row>
    <row r="55" customFormat="false" ht="13.5" hidden="false" customHeight="true" outlineLevel="0" collapsed="false">
      <c r="B55" s="601"/>
      <c r="C55" s="597" t="s">
        <v>349</v>
      </c>
      <c r="D55" s="597" t="s">
        <v>431</v>
      </c>
    </row>
    <row r="56" customFormat="false" ht="13.5" hidden="false" customHeight="true" outlineLevel="0" collapsed="false">
      <c r="B56" s="600" t="n">
        <v>44946</v>
      </c>
      <c r="C56" s="312" t="s">
        <v>349</v>
      </c>
      <c r="D56" s="312" t="s">
        <v>432</v>
      </c>
    </row>
    <row r="57" customFormat="false" ht="13.5" hidden="false" customHeight="true" outlineLevel="0" collapsed="false">
      <c r="B57" s="596"/>
      <c r="C57" s="596" t="s">
        <v>425</v>
      </c>
      <c r="D57" s="596" t="s">
        <v>433</v>
      </c>
    </row>
    <row r="58" customFormat="false" ht="13.5" hidden="false" customHeight="true" outlineLevel="0" collapsed="false">
      <c r="B58" s="596"/>
      <c r="C58" s="596"/>
      <c r="D58" s="596" t="s">
        <v>434</v>
      </c>
    </row>
    <row r="59" customFormat="false" ht="13.5" hidden="false" customHeight="true" outlineLevel="0" collapsed="false">
      <c r="B59" s="597"/>
      <c r="C59" s="597" t="s">
        <v>349</v>
      </c>
      <c r="D59" s="597" t="s">
        <v>435</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4062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75" zeroHeight="false" outlineLevelRow="0" outlineLevelCol="0"/>
  <cols>
    <col collapsed="false" customWidth="false" hidden="false" outlineLevel="0" max="8" min="1" style="603" width="29.83"/>
    <col collapsed="false" customWidth="true" hidden="false" outlineLevel="0" max="9" min="9" style="603" width="44"/>
    <col collapsed="false" customWidth="false" hidden="false" outlineLevel="0" max="1024" min="10" style="603"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40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4" t="s">
        <v>436</v>
      </c>
      <c r="B1" s="604"/>
      <c r="C1" s="605"/>
      <c r="D1" s="605"/>
      <c r="E1" s="605"/>
      <c r="F1" s="605"/>
      <c r="G1" s="605"/>
      <c r="H1" s="605"/>
      <c r="I1" s="605"/>
      <c r="J1" s="605"/>
      <c r="K1" s="605"/>
      <c r="L1" s="605"/>
      <c r="M1" s="606"/>
      <c r="N1" s="606"/>
      <c r="O1" s="606"/>
      <c r="P1" s="606"/>
      <c r="Q1" s="606"/>
      <c r="R1" s="606"/>
      <c r="S1" s="606"/>
      <c r="T1" s="606"/>
      <c r="U1" s="606"/>
      <c r="V1" s="606"/>
    </row>
    <row r="2" customFormat="false" ht="17.25" hidden="false" customHeight="true" outlineLevel="0" collapsed="false">
      <c r="A2" s="337"/>
      <c r="B2" s="605"/>
      <c r="C2" s="605"/>
      <c r="D2" s="605"/>
      <c r="E2" s="605"/>
      <c r="F2" s="605"/>
      <c r="G2" s="605"/>
      <c r="H2" s="605"/>
      <c r="I2" s="605"/>
      <c r="J2" s="605"/>
      <c r="K2" s="605"/>
      <c r="L2" s="605"/>
      <c r="M2" s="606"/>
      <c r="N2" s="606"/>
      <c r="O2" s="606"/>
      <c r="P2" s="606"/>
      <c r="Q2" s="606"/>
      <c r="R2" s="606"/>
      <c r="S2" s="606"/>
      <c r="T2" s="606"/>
      <c r="U2" s="606"/>
      <c r="V2" s="606"/>
    </row>
    <row r="3" customFormat="false" ht="19.5" hidden="false" customHeight="true" outlineLevel="0" collapsed="false">
      <c r="A3" s="607" t="s">
        <v>437</v>
      </c>
      <c r="B3" s="608" t="s">
        <v>77</v>
      </c>
      <c r="C3" s="609" t="n">
        <v>2141</v>
      </c>
      <c r="D3" s="609"/>
      <c r="E3" s="609"/>
      <c r="F3" s="609"/>
      <c r="G3" s="609"/>
      <c r="H3" s="609" t="n">
        <v>3212</v>
      </c>
      <c r="I3" s="609"/>
      <c r="J3" s="609"/>
      <c r="K3" s="609"/>
      <c r="L3" s="609"/>
      <c r="M3" s="94"/>
      <c r="N3" s="607" t="s">
        <v>438</v>
      </c>
      <c r="O3" s="610" t="s">
        <v>77</v>
      </c>
      <c r="P3" s="611" t="n">
        <v>2332</v>
      </c>
      <c r="Q3" s="611"/>
      <c r="R3" s="611"/>
      <c r="S3" s="611" t="n">
        <v>1555</v>
      </c>
      <c r="T3" s="611"/>
      <c r="U3" s="611"/>
      <c r="V3" s="94"/>
    </row>
    <row r="4" customFormat="false" ht="19.5" hidden="false" customHeight="true" outlineLevel="0" collapsed="false">
      <c r="A4" s="607"/>
      <c r="B4" s="612" t="s">
        <v>52</v>
      </c>
      <c r="C4" s="613" t="n">
        <v>3480</v>
      </c>
      <c r="D4" s="613"/>
      <c r="E4" s="613"/>
      <c r="F4" s="613"/>
      <c r="G4" s="613"/>
      <c r="H4" s="613"/>
      <c r="I4" s="613"/>
      <c r="J4" s="613"/>
      <c r="K4" s="613"/>
      <c r="L4" s="613"/>
      <c r="M4" s="94"/>
      <c r="N4" s="607"/>
      <c r="O4" s="614" t="s">
        <v>81</v>
      </c>
      <c r="P4" s="615" t="n">
        <v>972</v>
      </c>
      <c r="Q4" s="615"/>
      <c r="R4" s="615"/>
      <c r="S4" s="615"/>
      <c r="T4" s="615"/>
      <c r="U4" s="615"/>
      <c r="V4" s="94"/>
    </row>
    <row r="5" customFormat="false" ht="19.5" hidden="false" customHeight="true" outlineLevel="0" collapsed="false">
      <c r="A5" s="607"/>
      <c r="B5" s="608" t="s">
        <v>53</v>
      </c>
      <c r="C5" s="609" t="n">
        <v>96</v>
      </c>
      <c r="D5" s="609"/>
      <c r="E5" s="609"/>
      <c r="F5" s="609"/>
      <c r="G5" s="609"/>
      <c r="H5" s="609"/>
      <c r="I5" s="609"/>
      <c r="J5" s="609"/>
      <c r="K5" s="609"/>
      <c r="L5" s="609"/>
      <c r="M5" s="94"/>
      <c r="N5" s="607"/>
      <c r="O5" s="616" t="s">
        <v>52</v>
      </c>
      <c r="P5" s="613" t="n">
        <v>3401</v>
      </c>
      <c r="Q5" s="613"/>
      <c r="R5" s="613"/>
      <c r="S5" s="613"/>
      <c r="T5" s="613"/>
      <c r="U5" s="613"/>
      <c r="V5" s="94"/>
    </row>
    <row r="6" customFormat="false" ht="19.5" hidden="false" customHeight="true" outlineLevel="0" collapsed="false">
      <c r="A6" s="607"/>
      <c r="B6" s="612" t="s">
        <v>55</v>
      </c>
      <c r="C6" s="613" t="n">
        <v>1071</v>
      </c>
      <c r="D6" s="613"/>
      <c r="E6" s="613"/>
      <c r="F6" s="613"/>
      <c r="G6" s="613"/>
      <c r="H6" s="613"/>
      <c r="I6" s="613"/>
      <c r="J6" s="613"/>
      <c r="K6" s="613"/>
      <c r="L6" s="613"/>
      <c r="M6" s="94"/>
      <c r="N6" s="607"/>
      <c r="O6" s="614" t="s">
        <v>53</v>
      </c>
      <c r="P6" s="615" t="n">
        <v>87</v>
      </c>
      <c r="Q6" s="615"/>
      <c r="R6" s="615"/>
      <c r="S6" s="615"/>
      <c r="T6" s="615"/>
      <c r="U6" s="615"/>
      <c r="V6" s="94"/>
    </row>
    <row r="7" customFormat="false" ht="19.5" hidden="false" customHeight="true" outlineLevel="0" collapsed="false">
      <c r="A7" s="607"/>
      <c r="B7" s="608" t="s">
        <v>58</v>
      </c>
      <c r="C7" s="609" t="n">
        <v>10000</v>
      </c>
      <c r="D7" s="609"/>
      <c r="E7" s="609"/>
      <c r="F7" s="609"/>
      <c r="G7" s="609"/>
      <c r="H7" s="609"/>
      <c r="I7" s="609"/>
      <c r="J7" s="609"/>
      <c r="K7" s="609"/>
      <c r="L7" s="609"/>
      <c r="M7" s="94"/>
      <c r="N7" s="607"/>
      <c r="O7" s="616" t="s">
        <v>55</v>
      </c>
      <c r="P7" s="613" t="n">
        <v>972</v>
      </c>
      <c r="Q7" s="613"/>
      <c r="R7" s="613"/>
      <c r="S7" s="613"/>
      <c r="T7" s="613"/>
      <c r="U7" s="613"/>
      <c r="V7" s="94"/>
    </row>
    <row r="8" customFormat="false" ht="19.5" hidden="false" customHeight="true" outlineLevel="0" collapsed="false">
      <c r="A8" s="617"/>
      <c r="B8" s="618"/>
      <c r="C8" s="619"/>
      <c r="D8" s="94"/>
      <c r="E8" s="94"/>
      <c r="F8" s="94"/>
      <c r="G8" s="94"/>
      <c r="H8" s="94"/>
      <c r="I8" s="94"/>
      <c r="J8" s="94"/>
      <c r="K8" s="94"/>
      <c r="L8" s="94"/>
      <c r="M8" s="94"/>
      <c r="N8" s="607"/>
      <c r="O8" s="614" t="s">
        <v>115</v>
      </c>
      <c r="P8" s="615" t="n">
        <v>680</v>
      </c>
      <c r="Q8" s="615"/>
      <c r="R8" s="615"/>
      <c r="S8" s="615"/>
      <c r="T8" s="615"/>
      <c r="U8" s="615"/>
      <c r="V8" s="94"/>
    </row>
    <row r="9" customFormat="false" ht="19.5" hidden="false" customHeight="true" outlineLevel="0" collapsed="false">
      <c r="A9" s="617"/>
      <c r="B9" s="618"/>
      <c r="C9" s="619"/>
      <c r="D9" s="94"/>
      <c r="E9" s="94"/>
      <c r="F9" s="94"/>
      <c r="G9" s="94"/>
      <c r="H9" s="94"/>
      <c r="I9" s="94"/>
      <c r="J9" s="94"/>
      <c r="K9" s="94"/>
      <c r="L9" s="94"/>
      <c r="M9" s="94"/>
      <c r="N9" s="607"/>
      <c r="O9" s="610" t="s">
        <v>93</v>
      </c>
      <c r="P9" s="611" t="n">
        <v>10000</v>
      </c>
      <c r="Q9" s="611"/>
      <c r="R9" s="611"/>
      <c r="S9" s="611"/>
      <c r="T9" s="611"/>
      <c r="U9" s="611"/>
      <c r="V9" s="94"/>
    </row>
    <row r="10" customFormat="false" ht="19.5" hidden="false" customHeight="true" outlineLevel="0" collapsed="false">
      <c r="A10" s="617"/>
      <c r="B10" s="618"/>
      <c r="C10" s="619"/>
      <c r="D10" s="94"/>
      <c r="E10" s="94"/>
      <c r="F10" s="94"/>
      <c r="G10" s="94"/>
      <c r="H10" s="94"/>
      <c r="I10" s="94"/>
      <c r="J10" s="94"/>
      <c r="K10" s="94"/>
      <c r="L10" s="94"/>
      <c r="M10" s="94"/>
      <c r="N10" s="617"/>
      <c r="O10" s="620"/>
      <c r="P10" s="619"/>
      <c r="Q10" s="94"/>
      <c r="R10" s="94"/>
      <c r="S10" s="94"/>
      <c r="T10" s="94"/>
      <c r="U10" s="94"/>
      <c r="V10" s="94"/>
    </row>
    <row r="11" customFormat="false" ht="19.5" hidden="false" customHeight="true" outlineLevel="0" collapsed="false">
      <c r="A11" s="607" t="s">
        <v>439</v>
      </c>
      <c r="B11" s="621" t="s">
        <v>77</v>
      </c>
      <c r="C11" s="622" t="n">
        <v>1877</v>
      </c>
      <c r="D11" s="622"/>
      <c r="E11" s="622"/>
      <c r="F11" s="622"/>
      <c r="G11" s="622"/>
      <c r="H11" s="622" t="n">
        <v>1251</v>
      </c>
      <c r="I11" s="622"/>
      <c r="J11" s="622"/>
      <c r="K11" s="622"/>
      <c r="L11" s="622"/>
      <c r="M11" s="94"/>
      <c r="N11" s="607" t="s">
        <v>57</v>
      </c>
      <c r="O11" s="623" t="s">
        <v>99</v>
      </c>
      <c r="P11" s="624" t="n">
        <v>4859</v>
      </c>
      <c r="Q11" s="624"/>
      <c r="R11" s="624"/>
      <c r="S11" s="624"/>
      <c r="T11" s="624"/>
      <c r="U11" s="94"/>
      <c r="V11" s="94"/>
    </row>
    <row r="12" customFormat="false" ht="19.5" hidden="false" customHeight="true" outlineLevel="0" collapsed="false">
      <c r="A12" s="607"/>
      <c r="B12" s="616" t="s">
        <v>81</v>
      </c>
      <c r="C12" s="611" t="n">
        <v>2086</v>
      </c>
      <c r="D12" s="611"/>
      <c r="E12" s="611"/>
      <c r="F12" s="611"/>
      <c r="G12" s="611"/>
      <c r="H12" s="611"/>
      <c r="I12" s="611"/>
      <c r="J12" s="611"/>
      <c r="K12" s="611"/>
      <c r="L12" s="611"/>
      <c r="M12" s="94"/>
      <c r="N12" s="607"/>
      <c r="O12" s="616" t="s">
        <v>52</v>
      </c>
      <c r="P12" s="611" t="n">
        <v>4082</v>
      </c>
      <c r="Q12" s="611"/>
      <c r="R12" s="611"/>
      <c r="S12" s="611"/>
      <c r="T12" s="611"/>
      <c r="U12" s="94"/>
      <c r="V12" s="94"/>
    </row>
    <row r="13" customFormat="false" ht="19.5" hidden="false" customHeight="true" outlineLevel="0" collapsed="false">
      <c r="A13" s="607"/>
      <c r="B13" s="621" t="s">
        <v>52</v>
      </c>
      <c r="C13" s="622" t="n">
        <v>3650</v>
      </c>
      <c r="D13" s="622"/>
      <c r="E13" s="622"/>
      <c r="F13" s="622"/>
      <c r="G13" s="622"/>
      <c r="H13" s="622"/>
      <c r="I13" s="622"/>
      <c r="J13" s="622"/>
      <c r="K13" s="622"/>
      <c r="L13" s="622"/>
      <c r="M13" s="94"/>
      <c r="N13" s="607"/>
      <c r="O13" s="623" t="s">
        <v>53</v>
      </c>
      <c r="P13" s="624" t="n">
        <v>87</v>
      </c>
      <c r="Q13" s="624"/>
      <c r="R13" s="624"/>
      <c r="S13" s="624"/>
      <c r="T13" s="624"/>
      <c r="U13" s="94"/>
      <c r="V13" s="94"/>
    </row>
    <row r="14" customFormat="false" ht="19.5" hidden="false" customHeight="true" outlineLevel="0" collapsed="false">
      <c r="A14" s="607"/>
      <c r="B14" s="616" t="s">
        <v>53</v>
      </c>
      <c r="C14" s="611" t="n">
        <v>94</v>
      </c>
      <c r="D14" s="611"/>
      <c r="E14" s="611"/>
      <c r="F14" s="611"/>
      <c r="G14" s="611"/>
      <c r="H14" s="611"/>
      <c r="I14" s="611"/>
      <c r="J14" s="611"/>
      <c r="K14" s="611"/>
      <c r="L14" s="611"/>
      <c r="M14" s="94"/>
      <c r="N14" s="607"/>
      <c r="O14" s="616" t="s">
        <v>55</v>
      </c>
      <c r="P14" s="611" t="n">
        <v>972</v>
      </c>
      <c r="Q14" s="611"/>
      <c r="R14" s="611"/>
      <c r="S14" s="611"/>
      <c r="T14" s="611"/>
      <c r="U14" s="94"/>
      <c r="V14" s="94"/>
    </row>
    <row r="15" customFormat="false" ht="19.5" hidden="false" customHeight="true" outlineLevel="0" collapsed="false">
      <c r="A15" s="607"/>
      <c r="B15" s="621" t="s">
        <v>55</v>
      </c>
      <c r="C15" s="622" t="n">
        <v>1043</v>
      </c>
      <c r="D15" s="622"/>
      <c r="E15" s="622"/>
      <c r="F15" s="622"/>
      <c r="G15" s="622"/>
      <c r="H15" s="622"/>
      <c r="I15" s="622"/>
      <c r="J15" s="622"/>
      <c r="K15" s="622"/>
      <c r="L15" s="622"/>
      <c r="M15" s="94"/>
      <c r="N15" s="607"/>
      <c r="O15" s="625" t="s">
        <v>93</v>
      </c>
      <c r="P15" s="624" t="n">
        <v>10000</v>
      </c>
      <c r="Q15" s="624"/>
      <c r="R15" s="624"/>
      <c r="S15" s="624"/>
      <c r="T15" s="624"/>
      <c r="U15" s="94"/>
      <c r="V15" s="94"/>
    </row>
    <row r="16" customFormat="false" ht="19.5" hidden="false" customHeight="true" outlineLevel="0" collapsed="false">
      <c r="A16" s="607"/>
      <c r="B16" s="610" t="s">
        <v>58</v>
      </c>
      <c r="C16" s="611" t="n">
        <v>10000</v>
      </c>
      <c r="D16" s="611"/>
      <c r="E16" s="611"/>
      <c r="F16" s="611"/>
      <c r="G16" s="611"/>
      <c r="H16" s="611"/>
      <c r="I16" s="611"/>
      <c r="J16" s="611"/>
      <c r="K16" s="611"/>
      <c r="L16" s="61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40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4" t="s">
        <v>440</v>
      </c>
      <c r="B1" s="604"/>
      <c r="C1" s="605"/>
      <c r="D1" s="605"/>
      <c r="E1" s="605"/>
      <c r="F1" s="605"/>
      <c r="G1" s="605"/>
      <c r="H1" s="605"/>
      <c r="I1" s="605"/>
      <c r="J1" s="605"/>
      <c r="K1" s="605"/>
      <c r="L1" s="605"/>
      <c r="M1" s="606"/>
      <c r="N1" s="606"/>
      <c r="O1" s="606"/>
      <c r="P1" s="606"/>
      <c r="Q1" s="606"/>
      <c r="R1" s="606"/>
      <c r="S1" s="606"/>
      <c r="T1" s="606"/>
      <c r="U1" s="606"/>
      <c r="V1" s="606"/>
    </row>
    <row r="2" customFormat="false" ht="17.25" hidden="false" customHeight="true" outlineLevel="0" collapsed="false">
      <c r="A2" s="337"/>
      <c r="B2" s="605"/>
      <c r="C2" s="605"/>
      <c r="D2" s="605"/>
      <c r="E2" s="605"/>
      <c r="F2" s="605"/>
      <c r="G2" s="605"/>
      <c r="H2" s="605"/>
      <c r="I2" s="605"/>
      <c r="J2" s="605"/>
      <c r="K2" s="605"/>
      <c r="L2" s="605"/>
      <c r="M2" s="606"/>
      <c r="N2" s="606"/>
      <c r="O2" s="606"/>
      <c r="P2" s="606"/>
      <c r="Q2" s="606"/>
      <c r="R2" s="606"/>
      <c r="S2" s="606"/>
      <c r="T2" s="606"/>
      <c r="U2" s="606"/>
      <c r="V2" s="606"/>
    </row>
    <row r="3" customFormat="false" ht="19.5" hidden="false" customHeight="true" outlineLevel="0" collapsed="false">
      <c r="A3" s="607" t="s">
        <v>437</v>
      </c>
      <c r="B3" s="608" t="s">
        <v>77</v>
      </c>
      <c r="C3" s="609" t="n">
        <v>4283</v>
      </c>
      <c r="D3" s="609"/>
      <c r="E3" s="609"/>
      <c r="F3" s="609"/>
      <c r="G3" s="609"/>
      <c r="H3" s="609" t="n">
        <v>6424</v>
      </c>
      <c r="I3" s="609"/>
      <c r="J3" s="609"/>
      <c r="K3" s="609"/>
      <c r="L3" s="609"/>
      <c r="M3" s="94"/>
      <c r="N3" s="607" t="s">
        <v>438</v>
      </c>
      <c r="O3" s="610" t="s">
        <v>77</v>
      </c>
      <c r="P3" s="611" t="n">
        <v>4665</v>
      </c>
      <c r="Q3" s="611"/>
      <c r="R3" s="611"/>
      <c r="S3" s="611" t="n">
        <v>3110</v>
      </c>
      <c r="T3" s="611"/>
      <c r="U3" s="611"/>
      <c r="V3" s="94"/>
    </row>
    <row r="4" customFormat="false" ht="19.5" hidden="false" customHeight="true" outlineLevel="0" collapsed="false">
      <c r="A4" s="607"/>
      <c r="B4" s="612" t="s">
        <v>52</v>
      </c>
      <c r="C4" s="613" t="n">
        <v>6959</v>
      </c>
      <c r="D4" s="613"/>
      <c r="E4" s="613"/>
      <c r="F4" s="613"/>
      <c r="G4" s="613"/>
      <c r="H4" s="613"/>
      <c r="I4" s="613"/>
      <c r="J4" s="613"/>
      <c r="K4" s="613"/>
      <c r="L4" s="613"/>
      <c r="M4" s="94"/>
      <c r="N4" s="607"/>
      <c r="O4" s="614" t="s">
        <v>81</v>
      </c>
      <c r="P4" s="615" t="n">
        <v>1944</v>
      </c>
      <c r="Q4" s="615"/>
      <c r="R4" s="615"/>
      <c r="S4" s="615"/>
      <c r="T4" s="615"/>
      <c r="U4" s="615"/>
      <c r="V4" s="94"/>
    </row>
    <row r="5" customFormat="false" ht="19.5" hidden="false" customHeight="true" outlineLevel="0" collapsed="false">
      <c r="A5" s="607"/>
      <c r="B5" s="608" t="s">
        <v>53</v>
      </c>
      <c r="C5" s="609" t="n">
        <v>193</v>
      </c>
      <c r="D5" s="609"/>
      <c r="E5" s="609"/>
      <c r="F5" s="609"/>
      <c r="G5" s="609"/>
      <c r="H5" s="609"/>
      <c r="I5" s="609"/>
      <c r="J5" s="609"/>
      <c r="K5" s="609"/>
      <c r="L5" s="609"/>
      <c r="M5" s="94"/>
      <c r="N5" s="607"/>
      <c r="O5" s="616" t="s">
        <v>52</v>
      </c>
      <c r="P5" s="613" t="n">
        <v>6803</v>
      </c>
      <c r="Q5" s="613"/>
      <c r="R5" s="613"/>
      <c r="S5" s="613"/>
      <c r="T5" s="613"/>
      <c r="U5" s="613"/>
      <c r="V5" s="94"/>
    </row>
    <row r="6" customFormat="false" ht="19.5" hidden="false" customHeight="true" outlineLevel="0" collapsed="false">
      <c r="A6" s="607"/>
      <c r="B6" s="612" t="s">
        <v>55</v>
      </c>
      <c r="C6" s="613" t="n">
        <v>2141</v>
      </c>
      <c r="D6" s="613"/>
      <c r="E6" s="613"/>
      <c r="F6" s="613"/>
      <c r="G6" s="613"/>
      <c r="H6" s="613"/>
      <c r="I6" s="613"/>
      <c r="J6" s="613"/>
      <c r="K6" s="613"/>
      <c r="L6" s="613"/>
      <c r="M6" s="94"/>
      <c r="N6" s="607"/>
      <c r="O6" s="614" t="s">
        <v>53</v>
      </c>
      <c r="P6" s="615" t="n">
        <v>175</v>
      </c>
      <c r="Q6" s="615"/>
      <c r="R6" s="615"/>
      <c r="S6" s="615"/>
      <c r="T6" s="615"/>
      <c r="U6" s="615"/>
      <c r="V6" s="94"/>
    </row>
    <row r="7" customFormat="false" ht="19.5" hidden="false" customHeight="true" outlineLevel="0" collapsed="false">
      <c r="A7" s="607"/>
      <c r="B7" s="608" t="s">
        <v>58</v>
      </c>
      <c r="C7" s="609" t="n">
        <v>20000</v>
      </c>
      <c r="D7" s="609"/>
      <c r="E7" s="609"/>
      <c r="F7" s="609"/>
      <c r="G7" s="609"/>
      <c r="H7" s="609"/>
      <c r="I7" s="609"/>
      <c r="J7" s="609"/>
      <c r="K7" s="609"/>
      <c r="L7" s="609"/>
      <c r="M7" s="94"/>
      <c r="N7" s="607"/>
      <c r="O7" s="616" t="s">
        <v>55</v>
      </c>
      <c r="P7" s="613" t="n">
        <v>1944</v>
      </c>
      <c r="Q7" s="613"/>
      <c r="R7" s="613"/>
      <c r="S7" s="613"/>
      <c r="T7" s="613"/>
      <c r="U7" s="613"/>
      <c r="V7" s="94"/>
    </row>
    <row r="8" customFormat="false" ht="19.5" hidden="false" customHeight="true" outlineLevel="0" collapsed="false">
      <c r="A8" s="617"/>
      <c r="B8" s="618"/>
      <c r="C8" s="619"/>
      <c r="D8" s="94"/>
      <c r="E8" s="94"/>
      <c r="F8" s="94"/>
      <c r="G8" s="94"/>
      <c r="H8" s="94"/>
      <c r="I8" s="94"/>
      <c r="J8" s="94"/>
      <c r="K8" s="94"/>
      <c r="L8" s="94"/>
      <c r="M8" s="94"/>
      <c r="N8" s="607"/>
      <c r="O8" s="614" t="s">
        <v>115</v>
      </c>
      <c r="P8" s="615" t="n">
        <v>1361</v>
      </c>
      <c r="Q8" s="615"/>
      <c r="R8" s="615"/>
      <c r="S8" s="615"/>
      <c r="T8" s="615"/>
      <c r="U8" s="615"/>
      <c r="V8" s="94"/>
    </row>
    <row r="9" customFormat="false" ht="19.5" hidden="false" customHeight="true" outlineLevel="0" collapsed="false">
      <c r="A9" s="617"/>
      <c r="B9" s="618"/>
      <c r="C9" s="619"/>
      <c r="D9" s="94"/>
      <c r="E9" s="94"/>
      <c r="F9" s="94"/>
      <c r="G9" s="94"/>
      <c r="H9" s="94"/>
      <c r="I9" s="94"/>
      <c r="J9" s="94"/>
      <c r="K9" s="94"/>
      <c r="L9" s="94"/>
      <c r="M9" s="94"/>
      <c r="N9" s="607"/>
      <c r="O9" s="610" t="s">
        <v>93</v>
      </c>
      <c r="P9" s="611" t="n">
        <v>20000</v>
      </c>
      <c r="Q9" s="611"/>
      <c r="R9" s="611"/>
      <c r="S9" s="611"/>
      <c r="T9" s="611"/>
      <c r="U9" s="611"/>
      <c r="V9" s="94"/>
    </row>
    <row r="10" customFormat="false" ht="19.5" hidden="false" customHeight="true" outlineLevel="0" collapsed="false">
      <c r="A10" s="98"/>
      <c r="B10" s="94"/>
      <c r="C10" s="94"/>
      <c r="D10" s="94"/>
      <c r="E10" s="94"/>
      <c r="F10" s="94"/>
      <c r="G10" s="94"/>
      <c r="H10" s="94"/>
      <c r="I10" s="94"/>
      <c r="J10" s="94"/>
      <c r="K10" s="94"/>
      <c r="L10" s="94"/>
      <c r="M10" s="94"/>
      <c r="N10" s="617"/>
      <c r="O10" s="94"/>
      <c r="P10" s="94"/>
      <c r="Q10" s="94"/>
      <c r="R10" s="94"/>
      <c r="S10" s="94"/>
      <c r="T10" s="94"/>
      <c r="U10" s="94"/>
      <c r="V10" s="94"/>
    </row>
    <row r="11" customFormat="false" ht="19.5" hidden="false" customHeight="true" outlineLevel="0" collapsed="false">
      <c r="A11" s="607" t="s">
        <v>439</v>
      </c>
      <c r="B11" s="621" t="s">
        <v>77</v>
      </c>
      <c r="C11" s="622" t="n">
        <v>3754</v>
      </c>
      <c r="D11" s="622"/>
      <c r="E11" s="622"/>
      <c r="F11" s="622"/>
      <c r="G11" s="622"/>
      <c r="H11" s="622" t="n">
        <v>2503</v>
      </c>
      <c r="I11" s="622"/>
      <c r="J11" s="622"/>
      <c r="K11" s="622"/>
      <c r="L11" s="622"/>
      <c r="M11" s="94"/>
      <c r="N11" s="607" t="s">
        <v>57</v>
      </c>
      <c r="O11" s="623" t="s">
        <v>99</v>
      </c>
      <c r="P11" s="624" t="n">
        <v>9718</v>
      </c>
      <c r="Q11" s="624"/>
      <c r="R11" s="624"/>
      <c r="S11" s="624"/>
      <c r="T11" s="624"/>
      <c r="U11" s="94"/>
      <c r="V11" s="94"/>
    </row>
    <row r="12" customFormat="false" ht="19.5" hidden="false" customHeight="true" outlineLevel="0" collapsed="false">
      <c r="A12" s="607"/>
      <c r="B12" s="616" t="s">
        <v>81</v>
      </c>
      <c r="C12" s="611" t="n">
        <v>4171</v>
      </c>
      <c r="D12" s="611"/>
      <c r="E12" s="611"/>
      <c r="F12" s="611"/>
      <c r="G12" s="611"/>
      <c r="H12" s="611"/>
      <c r="I12" s="611"/>
      <c r="J12" s="611"/>
      <c r="K12" s="611"/>
      <c r="L12" s="611"/>
      <c r="M12" s="94"/>
      <c r="N12" s="607"/>
      <c r="O12" s="616" t="s">
        <v>52</v>
      </c>
      <c r="P12" s="611" t="n">
        <v>8163</v>
      </c>
      <c r="Q12" s="611"/>
      <c r="R12" s="611"/>
      <c r="S12" s="611"/>
      <c r="T12" s="611"/>
      <c r="U12" s="94"/>
      <c r="V12" s="94"/>
    </row>
    <row r="13" customFormat="false" ht="19.5" hidden="false" customHeight="true" outlineLevel="0" collapsed="false">
      <c r="A13" s="607"/>
      <c r="B13" s="621" t="s">
        <v>52</v>
      </c>
      <c r="C13" s="622" t="n">
        <v>7299</v>
      </c>
      <c r="D13" s="622"/>
      <c r="E13" s="622"/>
      <c r="F13" s="622"/>
      <c r="G13" s="622"/>
      <c r="H13" s="622"/>
      <c r="I13" s="622"/>
      <c r="J13" s="622"/>
      <c r="K13" s="622"/>
      <c r="L13" s="622"/>
      <c r="M13" s="94"/>
      <c r="N13" s="607"/>
      <c r="O13" s="623" t="s">
        <v>53</v>
      </c>
      <c r="P13" s="624" t="n">
        <v>175</v>
      </c>
      <c r="Q13" s="624"/>
      <c r="R13" s="624"/>
      <c r="S13" s="624"/>
      <c r="T13" s="624"/>
      <c r="U13" s="94"/>
      <c r="V13" s="94"/>
    </row>
    <row r="14" customFormat="false" ht="19.5" hidden="false" customHeight="true" outlineLevel="0" collapsed="false">
      <c r="A14" s="607"/>
      <c r="B14" s="616" t="s">
        <v>53</v>
      </c>
      <c r="C14" s="611" t="n">
        <v>188</v>
      </c>
      <c r="D14" s="611"/>
      <c r="E14" s="611"/>
      <c r="F14" s="611"/>
      <c r="G14" s="611"/>
      <c r="H14" s="611"/>
      <c r="I14" s="611"/>
      <c r="J14" s="611"/>
      <c r="K14" s="611"/>
      <c r="L14" s="611"/>
      <c r="M14" s="94"/>
      <c r="N14" s="607"/>
      <c r="O14" s="616" t="s">
        <v>55</v>
      </c>
      <c r="P14" s="611" t="n">
        <v>1944</v>
      </c>
      <c r="Q14" s="611"/>
      <c r="R14" s="611"/>
      <c r="S14" s="611"/>
      <c r="T14" s="611"/>
      <c r="U14" s="94"/>
      <c r="V14" s="94"/>
    </row>
    <row r="15" customFormat="false" ht="19.5" hidden="false" customHeight="true" outlineLevel="0" collapsed="false">
      <c r="A15" s="607"/>
      <c r="B15" s="621" t="s">
        <v>55</v>
      </c>
      <c r="C15" s="622" t="n">
        <v>2086</v>
      </c>
      <c r="D15" s="622"/>
      <c r="E15" s="622"/>
      <c r="F15" s="622"/>
      <c r="G15" s="622"/>
      <c r="H15" s="622"/>
      <c r="I15" s="622"/>
      <c r="J15" s="622"/>
      <c r="K15" s="622"/>
      <c r="L15" s="622"/>
      <c r="M15" s="94"/>
      <c r="N15" s="607"/>
      <c r="O15" s="625" t="s">
        <v>93</v>
      </c>
      <c r="P15" s="624" t="n">
        <v>20000</v>
      </c>
      <c r="Q15" s="624"/>
      <c r="R15" s="624"/>
      <c r="S15" s="624"/>
      <c r="T15" s="624"/>
      <c r="U15" s="94"/>
      <c r="V15" s="94"/>
    </row>
    <row r="16" customFormat="false" ht="19.5" hidden="false" customHeight="true" outlineLevel="0" collapsed="false">
      <c r="A16" s="607"/>
      <c r="B16" s="610" t="s">
        <v>58</v>
      </c>
      <c r="C16" s="611" t="n">
        <v>20000</v>
      </c>
      <c r="D16" s="611"/>
      <c r="E16" s="611"/>
      <c r="F16" s="611"/>
      <c r="G16" s="611"/>
      <c r="H16" s="611"/>
      <c r="I16" s="611"/>
      <c r="J16" s="611"/>
      <c r="K16" s="611"/>
      <c r="L16" s="61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40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4" t="s">
        <v>441</v>
      </c>
      <c r="B1" s="604"/>
      <c r="C1" s="605"/>
      <c r="D1" s="605"/>
      <c r="E1" s="605"/>
      <c r="F1" s="605"/>
      <c r="G1" s="605"/>
      <c r="H1" s="605"/>
      <c r="I1" s="605"/>
      <c r="J1" s="605"/>
      <c r="K1" s="605"/>
      <c r="L1" s="605"/>
      <c r="M1" s="606"/>
      <c r="N1" s="606"/>
      <c r="O1" s="606"/>
      <c r="P1" s="606"/>
      <c r="Q1" s="606"/>
      <c r="R1" s="606"/>
      <c r="S1" s="606"/>
      <c r="T1" s="606"/>
      <c r="U1" s="606"/>
      <c r="V1" s="606"/>
    </row>
    <row r="2" customFormat="false" ht="17.25" hidden="false" customHeight="true" outlineLevel="0" collapsed="false">
      <c r="A2" s="337"/>
      <c r="B2" s="605"/>
      <c r="C2" s="605"/>
      <c r="D2" s="605"/>
      <c r="E2" s="605"/>
      <c r="F2" s="605"/>
      <c r="G2" s="605"/>
      <c r="H2" s="605"/>
      <c r="I2" s="605"/>
      <c r="J2" s="605"/>
      <c r="K2" s="605"/>
      <c r="L2" s="605"/>
      <c r="M2" s="606"/>
      <c r="N2" s="606"/>
      <c r="O2" s="606"/>
      <c r="P2" s="606"/>
      <c r="Q2" s="606"/>
      <c r="R2" s="606"/>
      <c r="S2" s="606"/>
      <c r="T2" s="606"/>
      <c r="U2" s="606"/>
      <c r="V2" s="606"/>
    </row>
    <row r="3" customFormat="false" ht="19.5" hidden="false" customHeight="true" outlineLevel="0" collapsed="false">
      <c r="A3" s="607" t="s">
        <v>437</v>
      </c>
      <c r="B3" s="608" t="s">
        <v>77</v>
      </c>
      <c r="C3" s="609" t="n">
        <v>6424</v>
      </c>
      <c r="D3" s="609"/>
      <c r="E3" s="609"/>
      <c r="F3" s="609"/>
      <c r="G3" s="609"/>
      <c r="H3" s="609" t="n">
        <v>9636</v>
      </c>
      <c r="I3" s="609"/>
      <c r="J3" s="609"/>
      <c r="K3" s="609"/>
      <c r="L3" s="609"/>
      <c r="M3" s="94"/>
      <c r="N3" s="607" t="s">
        <v>438</v>
      </c>
      <c r="O3" s="610" t="s">
        <v>77</v>
      </c>
      <c r="P3" s="611" t="n">
        <v>6997</v>
      </c>
      <c r="Q3" s="611"/>
      <c r="R3" s="611"/>
      <c r="S3" s="611" t="n">
        <v>4665</v>
      </c>
      <c r="T3" s="611"/>
      <c r="U3" s="611"/>
      <c r="V3" s="94"/>
    </row>
    <row r="4" customFormat="false" ht="19.5" hidden="false" customHeight="true" outlineLevel="0" collapsed="false">
      <c r="A4" s="607"/>
      <c r="B4" s="612" t="s">
        <v>52</v>
      </c>
      <c r="C4" s="613" t="n">
        <v>10439</v>
      </c>
      <c r="D4" s="613"/>
      <c r="E4" s="613"/>
      <c r="F4" s="613"/>
      <c r="G4" s="613"/>
      <c r="H4" s="613"/>
      <c r="I4" s="613"/>
      <c r="J4" s="613"/>
      <c r="K4" s="613"/>
      <c r="L4" s="613"/>
      <c r="M4" s="94"/>
      <c r="N4" s="607"/>
      <c r="O4" s="614" t="s">
        <v>81</v>
      </c>
      <c r="P4" s="615" t="n">
        <v>2915</v>
      </c>
      <c r="Q4" s="615"/>
      <c r="R4" s="615"/>
      <c r="S4" s="615"/>
      <c r="T4" s="615"/>
      <c r="U4" s="615"/>
      <c r="V4" s="94"/>
    </row>
    <row r="5" customFormat="false" ht="19.5" hidden="false" customHeight="true" outlineLevel="0" collapsed="false">
      <c r="A5" s="607"/>
      <c r="B5" s="608" t="s">
        <v>53</v>
      </c>
      <c r="C5" s="609" t="n">
        <v>289</v>
      </c>
      <c r="D5" s="609"/>
      <c r="E5" s="609"/>
      <c r="F5" s="609"/>
      <c r="G5" s="609"/>
      <c r="H5" s="609"/>
      <c r="I5" s="609"/>
      <c r="J5" s="609"/>
      <c r="K5" s="609"/>
      <c r="L5" s="609"/>
      <c r="M5" s="94"/>
      <c r="N5" s="607"/>
      <c r="O5" s="616" t="s">
        <v>52</v>
      </c>
      <c r="P5" s="613" t="n">
        <v>10204</v>
      </c>
      <c r="Q5" s="613"/>
      <c r="R5" s="613"/>
      <c r="S5" s="613"/>
      <c r="T5" s="613"/>
      <c r="U5" s="613"/>
      <c r="V5" s="94"/>
    </row>
    <row r="6" customFormat="false" ht="19.5" hidden="false" customHeight="true" outlineLevel="0" collapsed="false">
      <c r="A6" s="607"/>
      <c r="B6" s="612" t="s">
        <v>55</v>
      </c>
      <c r="C6" s="613" t="n">
        <v>3212</v>
      </c>
      <c r="D6" s="613"/>
      <c r="E6" s="613"/>
      <c r="F6" s="613"/>
      <c r="G6" s="613"/>
      <c r="H6" s="613"/>
      <c r="I6" s="613"/>
      <c r="J6" s="613"/>
      <c r="K6" s="613"/>
      <c r="L6" s="613"/>
      <c r="M6" s="94"/>
      <c r="N6" s="607"/>
      <c r="O6" s="614" t="s">
        <v>53</v>
      </c>
      <c r="P6" s="615" t="n">
        <v>262</v>
      </c>
      <c r="Q6" s="615"/>
      <c r="R6" s="615"/>
      <c r="S6" s="615"/>
      <c r="T6" s="615"/>
      <c r="U6" s="615"/>
      <c r="V6" s="94"/>
    </row>
    <row r="7" customFormat="false" ht="19.5" hidden="false" customHeight="true" outlineLevel="0" collapsed="false">
      <c r="A7" s="607"/>
      <c r="B7" s="608" t="s">
        <v>58</v>
      </c>
      <c r="C7" s="609" t="n">
        <v>30000</v>
      </c>
      <c r="D7" s="609"/>
      <c r="E7" s="609"/>
      <c r="F7" s="609"/>
      <c r="G7" s="609"/>
      <c r="H7" s="609"/>
      <c r="I7" s="609"/>
      <c r="J7" s="609"/>
      <c r="K7" s="609"/>
      <c r="L7" s="609"/>
      <c r="M7" s="94"/>
      <c r="N7" s="607"/>
      <c r="O7" s="616" t="s">
        <v>55</v>
      </c>
      <c r="P7" s="613" t="n">
        <v>2915</v>
      </c>
      <c r="Q7" s="613"/>
      <c r="R7" s="613"/>
      <c r="S7" s="613"/>
      <c r="T7" s="613"/>
      <c r="U7" s="613"/>
      <c r="V7" s="94"/>
    </row>
    <row r="8" customFormat="false" ht="19.5" hidden="false" customHeight="true" outlineLevel="0" collapsed="false">
      <c r="A8" s="617"/>
      <c r="B8" s="618"/>
      <c r="C8" s="619"/>
      <c r="D8" s="94"/>
      <c r="E8" s="94"/>
      <c r="F8" s="94"/>
      <c r="G8" s="94"/>
      <c r="H8" s="94"/>
      <c r="I8" s="94"/>
      <c r="J8" s="94"/>
      <c r="K8" s="94"/>
      <c r="L8" s="94"/>
      <c r="M8" s="94"/>
      <c r="N8" s="607"/>
      <c r="O8" s="614" t="s">
        <v>115</v>
      </c>
      <c r="P8" s="615" t="n">
        <v>2041</v>
      </c>
      <c r="Q8" s="615"/>
      <c r="R8" s="615"/>
      <c r="S8" s="615"/>
      <c r="T8" s="615"/>
      <c r="U8" s="615"/>
      <c r="V8" s="94"/>
    </row>
    <row r="9" customFormat="false" ht="19.5" hidden="false" customHeight="true" outlineLevel="0" collapsed="false">
      <c r="A9" s="617"/>
      <c r="B9" s="618"/>
      <c r="C9" s="619"/>
      <c r="D9" s="94"/>
      <c r="E9" s="94"/>
      <c r="F9" s="94"/>
      <c r="G9" s="94"/>
      <c r="H9" s="94"/>
      <c r="I9" s="94"/>
      <c r="J9" s="94"/>
      <c r="K9" s="94"/>
      <c r="L9" s="94"/>
      <c r="M9" s="94"/>
      <c r="N9" s="607"/>
      <c r="O9" s="610" t="s">
        <v>93</v>
      </c>
      <c r="P9" s="611" t="n">
        <v>30000</v>
      </c>
      <c r="Q9" s="611"/>
      <c r="R9" s="611"/>
      <c r="S9" s="611"/>
      <c r="T9" s="611"/>
      <c r="U9" s="611"/>
      <c r="V9" s="94"/>
    </row>
    <row r="10" customFormat="false" ht="19.5" hidden="false" customHeight="true" outlineLevel="0" collapsed="false">
      <c r="A10" s="98"/>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07" t="s">
        <v>439</v>
      </c>
      <c r="B11" s="621" t="s">
        <v>77</v>
      </c>
      <c r="C11" s="622" t="n">
        <v>5631</v>
      </c>
      <c r="D11" s="622"/>
      <c r="E11" s="622"/>
      <c r="F11" s="622"/>
      <c r="G11" s="622"/>
      <c r="H11" s="622" t="n">
        <v>3754</v>
      </c>
      <c r="I11" s="622"/>
      <c r="J11" s="622"/>
      <c r="K11" s="622"/>
      <c r="L11" s="622"/>
      <c r="M11" s="94"/>
      <c r="N11" s="607" t="s">
        <v>57</v>
      </c>
      <c r="O11" s="623" t="s">
        <v>99</v>
      </c>
      <c r="P11" s="624" t="n">
        <v>14577</v>
      </c>
      <c r="Q11" s="624"/>
      <c r="R11" s="624"/>
      <c r="S11" s="624"/>
      <c r="T11" s="624"/>
      <c r="U11" s="94"/>
      <c r="V11" s="94"/>
    </row>
    <row r="12" customFormat="false" ht="19.5" hidden="false" customHeight="true" outlineLevel="0" collapsed="false">
      <c r="A12" s="607"/>
      <c r="B12" s="616" t="s">
        <v>81</v>
      </c>
      <c r="C12" s="611" t="n">
        <v>6257</v>
      </c>
      <c r="D12" s="611"/>
      <c r="E12" s="611"/>
      <c r="F12" s="611"/>
      <c r="G12" s="611"/>
      <c r="H12" s="611"/>
      <c r="I12" s="611"/>
      <c r="J12" s="611"/>
      <c r="K12" s="611"/>
      <c r="L12" s="611"/>
      <c r="M12" s="94"/>
      <c r="N12" s="607"/>
      <c r="O12" s="616" t="s">
        <v>52</v>
      </c>
      <c r="P12" s="611" t="n">
        <v>12245</v>
      </c>
      <c r="Q12" s="611"/>
      <c r="R12" s="611"/>
      <c r="S12" s="611"/>
      <c r="T12" s="611"/>
      <c r="U12" s="94"/>
      <c r="V12" s="94"/>
    </row>
    <row r="13" customFormat="false" ht="19.5" hidden="false" customHeight="true" outlineLevel="0" collapsed="false">
      <c r="A13" s="607"/>
      <c r="B13" s="621" t="s">
        <v>52</v>
      </c>
      <c r="C13" s="622" t="n">
        <v>10949</v>
      </c>
      <c r="D13" s="622"/>
      <c r="E13" s="622"/>
      <c r="F13" s="622"/>
      <c r="G13" s="622"/>
      <c r="H13" s="622"/>
      <c r="I13" s="622"/>
      <c r="J13" s="622"/>
      <c r="K13" s="622"/>
      <c r="L13" s="622"/>
      <c r="M13" s="94"/>
      <c r="N13" s="607"/>
      <c r="O13" s="623" t="s">
        <v>53</v>
      </c>
      <c r="P13" s="624" t="n">
        <v>262</v>
      </c>
      <c r="Q13" s="624"/>
      <c r="R13" s="624"/>
      <c r="S13" s="624"/>
      <c r="T13" s="624"/>
      <c r="U13" s="94"/>
      <c r="V13" s="94"/>
    </row>
    <row r="14" customFormat="false" ht="19.5" hidden="false" customHeight="true" outlineLevel="0" collapsed="false">
      <c r="A14" s="607"/>
      <c r="B14" s="616" t="s">
        <v>53</v>
      </c>
      <c r="C14" s="611" t="n">
        <v>282</v>
      </c>
      <c r="D14" s="611"/>
      <c r="E14" s="611"/>
      <c r="F14" s="611"/>
      <c r="G14" s="611"/>
      <c r="H14" s="611"/>
      <c r="I14" s="611"/>
      <c r="J14" s="611"/>
      <c r="K14" s="611"/>
      <c r="L14" s="611"/>
      <c r="M14" s="94"/>
      <c r="N14" s="607"/>
      <c r="O14" s="616" t="s">
        <v>55</v>
      </c>
      <c r="P14" s="611" t="n">
        <v>2915</v>
      </c>
      <c r="Q14" s="611"/>
      <c r="R14" s="611"/>
      <c r="S14" s="611"/>
      <c r="T14" s="611"/>
      <c r="U14" s="94"/>
      <c r="V14" s="94"/>
    </row>
    <row r="15" customFormat="false" ht="19.5" hidden="false" customHeight="true" outlineLevel="0" collapsed="false">
      <c r="A15" s="607"/>
      <c r="B15" s="621" t="s">
        <v>55</v>
      </c>
      <c r="C15" s="622" t="n">
        <v>3128</v>
      </c>
      <c r="D15" s="622"/>
      <c r="E15" s="622"/>
      <c r="F15" s="622"/>
      <c r="G15" s="622"/>
      <c r="H15" s="622"/>
      <c r="I15" s="622"/>
      <c r="J15" s="622"/>
      <c r="K15" s="622"/>
      <c r="L15" s="622"/>
      <c r="M15" s="94"/>
      <c r="N15" s="607"/>
      <c r="O15" s="625" t="s">
        <v>93</v>
      </c>
      <c r="P15" s="624" t="n">
        <v>30000</v>
      </c>
      <c r="Q15" s="624"/>
      <c r="R15" s="624"/>
      <c r="S15" s="624"/>
      <c r="T15" s="624"/>
      <c r="U15" s="94"/>
      <c r="V15" s="94"/>
    </row>
    <row r="16" customFormat="false" ht="19.5" hidden="false" customHeight="true" outlineLevel="0" collapsed="false">
      <c r="A16" s="607"/>
      <c r="B16" s="610" t="s">
        <v>58</v>
      </c>
      <c r="C16" s="611" t="n">
        <v>30000</v>
      </c>
      <c r="D16" s="611"/>
      <c r="E16" s="611"/>
      <c r="F16" s="611"/>
      <c r="G16" s="611"/>
      <c r="H16" s="611"/>
      <c r="I16" s="611"/>
      <c r="J16" s="611"/>
      <c r="K16" s="611"/>
      <c r="L16" s="61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40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4" t="s">
        <v>442</v>
      </c>
      <c r="B1" s="604"/>
      <c r="C1" s="605"/>
      <c r="D1" s="605"/>
      <c r="E1" s="605"/>
      <c r="F1" s="605"/>
      <c r="G1" s="605"/>
      <c r="H1" s="605"/>
      <c r="I1" s="605"/>
      <c r="J1" s="605"/>
      <c r="K1" s="605"/>
      <c r="L1" s="605"/>
      <c r="M1" s="606"/>
      <c r="V1" s="606"/>
    </row>
    <row r="2" customFormat="false" ht="17.25" hidden="false" customHeight="true" outlineLevel="0" collapsed="false">
      <c r="A2" s="337"/>
      <c r="B2" s="605"/>
      <c r="C2" s="605"/>
      <c r="D2" s="605"/>
      <c r="E2" s="605"/>
      <c r="F2" s="605"/>
      <c r="G2" s="605"/>
      <c r="H2" s="605"/>
      <c r="I2" s="605"/>
      <c r="J2" s="605"/>
      <c r="K2" s="605"/>
      <c r="L2" s="605"/>
      <c r="M2" s="606"/>
      <c r="V2" s="606"/>
    </row>
    <row r="3" customFormat="false" ht="19.5" hidden="false" customHeight="true" outlineLevel="0" collapsed="false">
      <c r="A3" s="607" t="s">
        <v>437</v>
      </c>
      <c r="B3" s="608" t="s">
        <v>77</v>
      </c>
      <c r="C3" s="609" t="n">
        <v>8565</v>
      </c>
      <c r="D3" s="609"/>
      <c r="E3" s="609"/>
      <c r="F3" s="609"/>
      <c r="G3" s="609"/>
      <c r="H3" s="609" t="n">
        <v>12848</v>
      </c>
      <c r="I3" s="609"/>
      <c r="J3" s="609"/>
      <c r="K3" s="609"/>
      <c r="L3" s="609"/>
      <c r="M3" s="94"/>
      <c r="N3" s="607" t="s">
        <v>438</v>
      </c>
      <c r="O3" s="610" t="s">
        <v>77</v>
      </c>
      <c r="P3" s="611" t="n">
        <v>9329</v>
      </c>
      <c r="Q3" s="611"/>
      <c r="R3" s="611"/>
      <c r="S3" s="611" t="n">
        <v>6220</v>
      </c>
      <c r="T3" s="611"/>
      <c r="U3" s="611"/>
      <c r="V3" s="94"/>
    </row>
    <row r="4" customFormat="false" ht="19.5" hidden="false" customHeight="true" outlineLevel="0" collapsed="false">
      <c r="A4" s="607"/>
      <c r="B4" s="612" t="s">
        <v>52</v>
      </c>
      <c r="C4" s="613" t="n">
        <v>13919</v>
      </c>
      <c r="D4" s="613"/>
      <c r="E4" s="613"/>
      <c r="F4" s="613"/>
      <c r="G4" s="613"/>
      <c r="H4" s="613"/>
      <c r="I4" s="613"/>
      <c r="J4" s="613"/>
      <c r="K4" s="613"/>
      <c r="L4" s="613"/>
      <c r="M4" s="94"/>
      <c r="N4" s="607"/>
      <c r="O4" s="626" t="s">
        <v>81</v>
      </c>
      <c r="P4" s="627" t="n">
        <v>3887</v>
      </c>
      <c r="Q4" s="627"/>
      <c r="R4" s="627"/>
      <c r="S4" s="627"/>
      <c r="T4" s="627"/>
      <c r="U4" s="627"/>
      <c r="V4" s="94"/>
    </row>
    <row r="5" customFormat="false" ht="19.5" hidden="false" customHeight="true" outlineLevel="0" collapsed="false">
      <c r="A5" s="607"/>
      <c r="B5" s="608" t="s">
        <v>53</v>
      </c>
      <c r="C5" s="609" t="n">
        <v>385</v>
      </c>
      <c r="D5" s="609"/>
      <c r="E5" s="609"/>
      <c r="F5" s="609"/>
      <c r="G5" s="609"/>
      <c r="H5" s="609"/>
      <c r="I5" s="609"/>
      <c r="J5" s="609"/>
      <c r="K5" s="609"/>
      <c r="L5" s="609"/>
      <c r="M5" s="94"/>
      <c r="N5" s="607"/>
      <c r="O5" s="616" t="s">
        <v>52</v>
      </c>
      <c r="P5" s="613" t="n">
        <v>13605</v>
      </c>
      <c r="Q5" s="613"/>
      <c r="R5" s="613"/>
      <c r="S5" s="613"/>
      <c r="T5" s="613"/>
      <c r="U5" s="613"/>
      <c r="V5" s="94"/>
    </row>
    <row r="6" customFormat="false" ht="19.5" hidden="false" customHeight="true" outlineLevel="0" collapsed="false">
      <c r="A6" s="607"/>
      <c r="B6" s="612" t="s">
        <v>55</v>
      </c>
      <c r="C6" s="613" t="n">
        <v>4283</v>
      </c>
      <c r="D6" s="613"/>
      <c r="E6" s="613"/>
      <c r="F6" s="613"/>
      <c r="G6" s="613"/>
      <c r="H6" s="613"/>
      <c r="I6" s="613"/>
      <c r="J6" s="613"/>
      <c r="K6" s="613"/>
      <c r="L6" s="613"/>
      <c r="M6" s="94"/>
      <c r="N6" s="607"/>
      <c r="O6" s="626" t="s">
        <v>53</v>
      </c>
      <c r="P6" s="627" t="n">
        <v>250</v>
      </c>
      <c r="Q6" s="627"/>
      <c r="R6" s="627"/>
      <c r="S6" s="627"/>
      <c r="T6" s="627"/>
      <c r="U6" s="627"/>
      <c r="V6" s="94"/>
    </row>
    <row r="7" customFormat="false" ht="19.5" hidden="false" customHeight="true" outlineLevel="0" collapsed="false">
      <c r="A7" s="607"/>
      <c r="B7" s="608" t="s">
        <v>58</v>
      </c>
      <c r="C7" s="609" t="n">
        <v>40000</v>
      </c>
      <c r="D7" s="609"/>
      <c r="E7" s="609"/>
      <c r="F7" s="609"/>
      <c r="G7" s="609"/>
      <c r="H7" s="609"/>
      <c r="I7" s="609"/>
      <c r="J7" s="609"/>
      <c r="K7" s="609"/>
      <c r="L7" s="609"/>
      <c r="M7" s="94"/>
      <c r="N7" s="607"/>
      <c r="O7" s="616" t="s">
        <v>55</v>
      </c>
      <c r="P7" s="613" t="n">
        <v>3887</v>
      </c>
      <c r="Q7" s="613"/>
      <c r="R7" s="613"/>
      <c r="S7" s="613"/>
      <c r="T7" s="613"/>
      <c r="U7" s="613"/>
      <c r="V7" s="94"/>
    </row>
    <row r="8" customFormat="false" ht="19.5" hidden="false" customHeight="true" outlineLevel="0" collapsed="false">
      <c r="A8" s="617"/>
      <c r="B8" s="618"/>
      <c r="C8" s="619"/>
      <c r="D8" s="94"/>
      <c r="E8" s="94"/>
      <c r="F8" s="94"/>
      <c r="G8" s="94"/>
      <c r="H8" s="94"/>
      <c r="I8" s="94"/>
      <c r="J8" s="94"/>
      <c r="K8" s="94"/>
      <c r="L8" s="94"/>
      <c r="M8" s="94"/>
      <c r="N8" s="607"/>
      <c r="O8" s="626" t="s">
        <v>115</v>
      </c>
      <c r="P8" s="627" t="n">
        <v>2721</v>
      </c>
      <c r="Q8" s="627"/>
      <c r="R8" s="627"/>
      <c r="S8" s="627"/>
      <c r="T8" s="627"/>
      <c r="U8" s="627"/>
      <c r="V8" s="94"/>
    </row>
    <row r="9" customFormat="false" ht="19.5" hidden="false" customHeight="true" outlineLevel="0" collapsed="false">
      <c r="A9" s="617"/>
      <c r="B9" s="618"/>
      <c r="C9" s="619"/>
      <c r="D9" s="94"/>
      <c r="E9" s="94"/>
      <c r="F9" s="94"/>
      <c r="G9" s="94"/>
      <c r="H9" s="94"/>
      <c r="I9" s="94"/>
      <c r="J9" s="94"/>
      <c r="K9" s="94"/>
      <c r="L9" s="94"/>
      <c r="M9" s="94"/>
      <c r="N9" s="607"/>
      <c r="O9" s="610" t="s">
        <v>93</v>
      </c>
      <c r="P9" s="611" t="n">
        <v>40000</v>
      </c>
      <c r="Q9" s="611"/>
      <c r="R9" s="611"/>
      <c r="S9" s="611"/>
      <c r="T9" s="611"/>
      <c r="U9" s="611"/>
      <c r="V9" s="94"/>
    </row>
    <row r="10" customFormat="false" ht="19.5" hidden="false" customHeight="true" outlineLevel="0" collapsed="false">
      <c r="A10" s="98"/>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07" t="s">
        <v>439</v>
      </c>
      <c r="B11" s="621" t="s">
        <v>77</v>
      </c>
      <c r="C11" s="622" t="n">
        <v>7508</v>
      </c>
      <c r="D11" s="622"/>
      <c r="E11" s="622"/>
      <c r="F11" s="622"/>
      <c r="G11" s="622"/>
      <c r="H11" s="622" t="n">
        <v>5005</v>
      </c>
      <c r="I11" s="622"/>
      <c r="J11" s="622"/>
      <c r="K11" s="622"/>
      <c r="L11" s="622"/>
      <c r="M11" s="94"/>
      <c r="N11" s="607" t="s">
        <v>57</v>
      </c>
      <c r="O11" s="623" t="s">
        <v>99</v>
      </c>
      <c r="P11" s="624" t="n">
        <v>19436</v>
      </c>
      <c r="Q11" s="624"/>
      <c r="R11" s="624"/>
      <c r="S11" s="624"/>
      <c r="T11" s="624"/>
      <c r="U11" s="94"/>
      <c r="V11" s="94"/>
    </row>
    <row r="12" customFormat="false" ht="19.5" hidden="false" customHeight="true" outlineLevel="0" collapsed="false">
      <c r="A12" s="607"/>
      <c r="B12" s="616" t="s">
        <v>81</v>
      </c>
      <c r="C12" s="611" t="n">
        <v>8342</v>
      </c>
      <c r="D12" s="611"/>
      <c r="E12" s="611"/>
      <c r="F12" s="611"/>
      <c r="G12" s="611"/>
      <c r="H12" s="611"/>
      <c r="I12" s="611"/>
      <c r="J12" s="611"/>
      <c r="K12" s="611"/>
      <c r="L12" s="611"/>
      <c r="M12" s="94"/>
      <c r="N12" s="607"/>
      <c r="O12" s="616" t="s">
        <v>52</v>
      </c>
      <c r="P12" s="611" t="n">
        <v>16327</v>
      </c>
      <c r="Q12" s="611"/>
      <c r="R12" s="611"/>
      <c r="S12" s="611"/>
      <c r="T12" s="611"/>
      <c r="U12" s="94"/>
      <c r="V12" s="94"/>
    </row>
    <row r="13" customFormat="false" ht="19.5" hidden="false" customHeight="true" outlineLevel="0" collapsed="false">
      <c r="A13" s="607"/>
      <c r="B13" s="621" t="s">
        <v>52</v>
      </c>
      <c r="C13" s="622" t="n">
        <v>14599</v>
      </c>
      <c r="D13" s="622"/>
      <c r="E13" s="622"/>
      <c r="F13" s="622"/>
      <c r="G13" s="622"/>
      <c r="H13" s="622"/>
      <c r="I13" s="622"/>
      <c r="J13" s="622"/>
      <c r="K13" s="622"/>
      <c r="L13" s="622"/>
      <c r="M13" s="94"/>
      <c r="N13" s="607"/>
      <c r="O13" s="623" t="s">
        <v>53</v>
      </c>
      <c r="P13" s="624" t="n">
        <v>250</v>
      </c>
      <c r="Q13" s="624"/>
      <c r="R13" s="624"/>
      <c r="S13" s="624"/>
      <c r="T13" s="624"/>
      <c r="U13" s="94"/>
      <c r="V13" s="94"/>
    </row>
    <row r="14" customFormat="false" ht="19.5" hidden="false" customHeight="true" outlineLevel="0" collapsed="false">
      <c r="A14" s="607"/>
      <c r="B14" s="616" t="s">
        <v>53</v>
      </c>
      <c r="C14" s="611" t="n">
        <v>375</v>
      </c>
      <c r="D14" s="611"/>
      <c r="E14" s="611"/>
      <c r="F14" s="611"/>
      <c r="G14" s="611"/>
      <c r="H14" s="611"/>
      <c r="I14" s="611"/>
      <c r="J14" s="611"/>
      <c r="K14" s="611"/>
      <c r="L14" s="611"/>
      <c r="M14" s="94"/>
      <c r="N14" s="607"/>
      <c r="O14" s="616" t="s">
        <v>55</v>
      </c>
      <c r="P14" s="611" t="n">
        <v>3887</v>
      </c>
      <c r="Q14" s="611"/>
      <c r="R14" s="611"/>
      <c r="S14" s="611"/>
      <c r="T14" s="611"/>
      <c r="U14" s="94"/>
      <c r="V14" s="94"/>
    </row>
    <row r="15" customFormat="false" ht="19.5" hidden="false" customHeight="true" outlineLevel="0" collapsed="false">
      <c r="A15" s="607"/>
      <c r="B15" s="621" t="s">
        <v>55</v>
      </c>
      <c r="C15" s="622" t="n">
        <v>4171</v>
      </c>
      <c r="D15" s="622"/>
      <c r="E15" s="622"/>
      <c r="F15" s="622"/>
      <c r="G15" s="622"/>
      <c r="H15" s="622"/>
      <c r="I15" s="622"/>
      <c r="J15" s="622"/>
      <c r="K15" s="622"/>
      <c r="L15" s="622"/>
      <c r="M15" s="94"/>
      <c r="N15" s="607"/>
      <c r="O15" s="625" t="s">
        <v>93</v>
      </c>
      <c r="P15" s="624" t="n">
        <v>40000</v>
      </c>
      <c r="Q15" s="624"/>
      <c r="R15" s="624"/>
      <c r="S15" s="624"/>
      <c r="T15" s="624"/>
      <c r="U15" s="94"/>
      <c r="V15" s="94"/>
    </row>
    <row r="16" customFormat="false" ht="19.5" hidden="false" customHeight="true" outlineLevel="0" collapsed="false">
      <c r="A16" s="607"/>
      <c r="B16" s="610" t="s">
        <v>58</v>
      </c>
      <c r="C16" s="611" t="n">
        <v>40000</v>
      </c>
      <c r="D16" s="611"/>
      <c r="E16" s="611"/>
      <c r="F16" s="611"/>
      <c r="G16" s="611"/>
      <c r="H16" s="611"/>
      <c r="I16" s="611"/>
      <c r="J16" s="611"/>
      <c r="K16" s="611"/>
      <c r="L16" s="61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8" zeroHeight="false" outlineLevelRow="0" outlineLevelCol="0"/>
  <cols>
    <col collapsed="false" customWidth="true" hidden="false" outlineLevel="0" max="1" min="1" style="628" width="40.16"/>
    <col collapsed="false" customWidth="true" hidden="false" outlineLevel="0" max="2" min="2" style="629" width="16.33"/>
    <col collapsed="false" customWidth="true" hidden="false" outlineLevel="0" max="3" min="3" style="337" width="4.5"/>
    <col collapsed="false" customWidth="true" hidden="false" outlineLevel="0" max="4" min="4" style="629" width="14.51"/>
    <col collapsed="false" customWidth="false" hidden="false" outlineLevel="0" max="6" min="5" style="629" width="10.5"/>
    <col collapsed="false" customWidth="true" hidden="false" outlineLevel="0" max="7" min="7" style="629" width="14"/>
    <col collapsed="false" customWidth="false" hidden="false" outlineLevel="0" max="11" min="8" style="629" width="10.5"/>
    <col collapsed="false" customWidth="true" hidden="false" outlineLevel="0" max="12" min="12" style="629" width="40.16"/>
    <col collapsed="false" customWidth="false" hidden="false" outlineLevel="0" max="1024" min="13" style="629" width="10.5"/>
  </cols>
  <sheetData>
    <row r="1" customFormat="false" ht="22.5" hidden="false" customHeight="true" outlineLevel="0" collapsed="false">
      <c r="K1" s="629" t="str">
        <f aca="false">IF(A1="","",ROW())</f>
        <v/>
      </c>
      <c r="L1" s="629" t="str">
        <f aca="false">IFERROR(INDEX($A$1:$A$1000,SMALL($K$1:$K$1000,ROW(A1))),"")</f>
        <v/>
      </c>
    </row>
    <row r="2" customFormat="false" ht="22.5" hidden="false" customHeight="true" outlineLevel="0" collapsed="false">
      <c r="K2" s="629" t="str">
        <f aca="false">IF(A2="","",ROW())</f>
        <v/>
      </c>
      <c r="L2" s="629" t="str">
        <f aca="false">IFERROR(INDEX($A$1:$A$1000,SMALL($K$1:$K$1000,ROW(A2))),"")</f>
        <v/>
      </c>
    </row>
    <row r="3" customFormat="false" ht="22.5" hidden="false" customHeight="true" outlineLevel="0" collapsed="false">
      <c r="K3" s="629" t="str">
        <f aca="false">IF(A3="","",ROW())</f>
        <v/>
      </c>
      <c r="L3" s="629" t="str">
        <f aca="false">IFERROR(INDEX($A$1:$A$1000,SMALL($K$1:$K$1000,ROW(A3))),"")</f>
        <v/>
      </c>
    </row>
    <row r="4" customFormat="false" ht="22.5" hidden="false" customHeight="true" outlineLevel="0" collapsed="false">
      <c r="K4" s="629" t="str">
        <f aca="false">IF(A4="","",ROW())</f>
        <v/>
      </c>
      <c r="L4" s="629" t="str">
        <f aca="false">IFERROR(INDEX($A$1:$A$1000,SMALL($K$1:$K$1000,ROW(A4))),"")</f>
        <v/>
      </c>
    </row>
    <row r="5" customFormat="false" ht="22.5" hidden="false" customHeight="true" outlineLevel="0" collapsed="false">
      <c r="K5" s="629" t="str">
        <f aca="false">IF(A5="","",ROW())</f>
        <v/>
      </c>
      <c r="L5" s="629" t="str">
        <f aca="false">IFERROR(INDEX($A$1:$A$1000,SMALL($K$1:$K$1000,ROW(A5))),"")</f>
        <v/>
      </c>
    </row>
    <row r="6" customFormat="false" ht="22.5" hidden="false" customHeight="true" outlineLevel="0" collapsed="false">
      <c r="K6" s="629" t="str">
        <f aca="false">IF(A6="","",ROW())</f>
        <v/>
      </c>
      <c r="L6" s="629" t="str">
        <f aca="false">IFERROR(INDEX($A$1:$A$1000,SMALL($K$1:$K$1000,ROW(A6))),"")</f>
        <v/>
      </c>
    </row>
    <row r="7" customFormat="false" ht="22.5" hidden="false" customHeight="true" outlineLevel="0" collapsed="false">
      <c r="K7" s="629" t="str">
        <f aca="false">IF(A7="","",ROW())</f>
        <v/>
      </c>
      <c r="L7" s="629" t="str">
        <f aca="false">IFERROR(INDEX($A$1:$A$1000,SMALL($K$1:$K$1000,ROW(A7))),"")</f>
        <v/>
      </c>
    </row>
    <row r="8" customFormat="false" ht="22.5" hidden="false" customHeight="true" outlineLevel="0" collapsed="false">
      <c r="K8" s="629" t="str">
        <f aca="false">IF(A8="","",ROW())</f>
        <v/>
      </c>
      <c r="L8" s="629" t="str">
        <f aca="false">IFERROR(INDEX($A$1:$A$1000,SMALL($K$1:$K$1000,ROW(A8))),"")</f>
        <v/>
      </c>
    </row>
    <row r="9" customFormat="false" ht="22.5" hidden="false" customHeight="true" outlineLevel="0" collapsed="false">
      <c r="K9" s="629" t="str">
        <f aca="false">IF(A9="","",ROW())</f>
        <v/>
      </c>
      <c r="L9" s="629" t="str">
        <f aca="false">IFERROR(INDEX($A$1:$A$1000,SMALL($K$1:$K$1000,ROW(A9))),"")</f>
        <v/>
      </c>
    </row>
    <row r="10" customFormat="false" ht="22.5" hidden="false" customHeight="true" outlineLevel="0" collapsed="false">
      <c r="K10" s="629" t="str">
        <f aca="false">IF(A10="","",ROW())</f>
        <v/>
      </c>
      <c r="L10" s="629" t="str">
        <f aca="false">IFERROR(INDEX($A$1:$A$1000,SMALL($K$1:$K$1000,ROW(A10))),"")</f>
        <v/>
      </c>
    </row>
    <row r="11" customFormat="false" ht="22.5" hidden="false" customHeight="true" outlineLevel="0" collapsed="false">
      <c r="K11" s="629" t="str">
        <f aca="false">IF(A11="","",ROW())</f>
        <v/>
      </c>
      <c r="L11" s="629" t="str">
        <f aca="false">IFERROR(INDEX($A$1:$A$1000,SMALL($K$1:$K$1000,ROW(A11))),"")</f>
        <v/>
      </c>
    </row>
    <row r="12" customFormat="false" ht="22.5" hidden="false" customHeight="true" outlineLevel="0" collapsed="false">
      <c r="K12" s="629" t="str">
        <f aca="false">IF(A12="","",ROW())</f>
        <v/>
      </c>
      <c r="L12" s="629" t="str">
        <f aca="false">IFERROR(INDEX($A$1:$A$1000,SMALL($K$1:$K$1000,ROW(A12))),"")</f>
        <v/>
      </c>
    </row>
    <row r="13" customFormat="false" ht="22.5" hidden="false" customHeight="true" outlineLevel="0" collapsed="false">
      <c r="K13" s="629" t="str">
        <f aca="false">IF(A13="","",ROW())</f>
        <v/>
      </c>
      <c r="L13" s="629" t="str">
        <f aca="false">IFERROR(INDEX($A$1:$A$1000,SMALL($K$1:$K$1000,ROW(A13))),"")</f>
        <v/>
      </c>
    </row>
    <row r="14" customFormat="false" ht="22.5" hidden="false" customHeight="true" outlineLevel="0" collapsed="false">
      <c r="K14" s="629" t="str">
        <f aca="false">IF(A14="","",ROW())</f>
        <v/>
      </c>
      <c r="L14" s="629" t="str">
        <f aca="false">IFERROR(INDEX($A$1:$A$1000,SMALL($K$1:$K$1000,ROW(A14))),"")</f>
        <v/>
      </c>
    </row>
    <row r="15" customFormat="false" ht="22.5" hidden="false" customHeight="true" outlineLevel="0" collapsed="false">
      <c r="K15" s="629" t="str">
        <f aca="false">IF(A15="","",ROW())</f>
        <v/>
      </c>
      <c r="L15" s="629" t="str">
        <f aca="false">IFERROR(INDEX($A$1:$A$1000,SMALL($K$1:$K$1000,ROW(A15))),"")</f>
        <v/>
      </c>
    </row>
    <row r="16" customFormat="false" ht="22.5" hidden="false" customHeight="true" outlineLevel="0" collapsed="false">
      <c r="K16" s="629" t="str">
        <f aca="false">IF(A16="","",ROW())</f>
        <v/>
      </c>
      <c r="L16" s="629" t="str">
        <f aca="false">IFERROR(INDEX($A$1:$A$1000,SMALL($K$1:$K$1000,ROW(A16))),"")</f>
        <v/>
      </c>
    </row>
    <row r="17" customFormat="false" ht="22.5" hidden="false" customHeight="true" outlineLevel="0" collapsed="false">
      <c r="K17" s="629" t="str">
        <f aca="false">IF(A17="","",ROW())</f>
        <v/>
      </c>
      <c r="L17" s="629" t="str">
        <f aca="false">IFERROR(INDEX($A$1:$A$1000,SMALL($K$1:$K$1000,ROW(A17))),"")</f>
        <v/>
      </c>
    </row>
    <row r="18" customFormat="false" ht="22.5" hidden="false" customHeight="true" outlineLevel="0" collapsed="false">
      <c r="K18" s="629" t="str">
        <f aca="false">IF(A18="","",ROW())</f>
        <v/>
      </c>
      <c r="L18" s="629" t="str">
        <f aca="false">IFERROR(INDEX($A$1:$A$1000,SMALL($K$1:$K$1000,ROW(A18))),"")</f>
        <v/>
      </c>
    </row>
    <row r="19" customFormat="false" ht="22.5" hidden="false" customHeight="true" outlineLevel="0" collapsed="false">
      <c r="K19" s="629" t="str">
        <f aca="false">IF(A19="","",ROW())</f>
        <v/>
      </c>
      <c r="L19" s="629" t="str">
        <f aca="false">IFERROR(INDEX($A$1:$A$1000,SMALL($K$1:$K$1000,ROW(A19))),"")</f>
        <v/>
      </c>
    </row>
    <row r="20" customFormat="false" ht="22.5" hidden="false" customHeight="true" outlineLevel="0" collapsed="false">
      <c r="K20" s="629" t="str">
        <f aca="false">IF(A20="","",ROW())</f>
        <v/>
      </c>
      <c r="L20" s="629" t="str">
        <f aca="false">IFERROR(INDEX($A$1:$A$1000,SMALL($K$1:$K$1000,ROW(A20))),"")</f>
        <v/>
      </c>
    </row>
    <row r="21" customFormat="false" ht="22.5" hidden="false" customHeight="true" outlineLevel="0" collapsed="false">
      <c r="K21" s="629" t="str">
        <f aca="false">IF(A21="","",ROW())</f>
        <v/>
      </c>
      <c r="L21" s="629" t="str">
        <f aca="false">IFERROR(INDEX($A$1:$A$1000,SMALL($K$1:$K$1000,ROW(A21))),"")</f>
        <v/>
      </c>
    </row>
    <row r="22" customFormat="false" ht="22.5" hidden="false" customHeight="true" outlineLevel="0" collapsed="false">
      <c r="K22" s="629" t="str">
        <f aca="false">IF(A22="","",ROW())</f>
        <v/>
      </c>
      <c r="L22" s="629" t="str">
        <f aca="false">IFERROR(INDEX($A$1:$A$1000,SMALL($K$1:$K$1000,ROW(A22))),"")</f>
        <v/>
      </c>
    </row>
    <row r="23" customFormat="false" ht="22.5" hidden="false" customHeight="true" outlineLevel="0" collapsed="false">
      <c r="K23" s="629" t="str">
        <f aca="false">IF(A23="","",ROW())</f>
        <v/>
      </c>
      <c r="L23" s="629" t="str">
        <f aca="false">IFERROR(INDEX($A$1:$A$1000,SMALL($K$1:$K$1000,ROW(A23))),"")</f>
        <v/>
      </c>
    </row>
    <row r="24" customFormat="false" ht="22.5" hidden="false" customHeight="true" outlineLevel="0" collapsed="false">
      <c r="K24" s="629" t="str">
        <f aca="false">IF(A24="","",ROW())</f>
        <v/>
      </c>
      <c r="L24" s="629" t="str">
        <f aca="false">IFERROR(INDEX($A$1:$A$1000,SMALL($K$1:$K$1000,ROW(A24))),"")</f>
        <v/>
      </c>
    </row>
    <row r="25" customFormat="false" ht="22.5" hidden="false" customHeight="true" outlineLevel="0" collapsed="false">
      <c r="K25" s="629" t="str">
        <f aca="false">IF(A25="","",ROW())</f>
        <v/>
      </c>
      <c r="L25" s="629" t="str">
        <f aca="false">IFERROR(INDEX($A$1:$A$1000,SMALL($K$1:$K$1000,ROW(A25))),"")</f>
        <v/>
      </c>
    </row>
    <row r="26" customFormat="false" ht="22.5" hidden="false" customHeight="true" outlineLevel="0" collapsed="false">
      <c r="K26" s="629" t="str">
        <f aca="false">IF(A26="","",ROW())</f>
        <v/>
      </c>
      <c r="L26" s="629" t="str">
        <f aca="false">IFERROR(INDEX($A$1:$A$1000,SMALL($K$1:$K$1000,ROW(A26))),"")</f>
        <v/>
      </c>
    </row>
    <row r="27" customFormat="false" ht="22.5" hidden="false" customHeight="true" outlineLevel="0" collapsed="false">
      <c r="K27" s="629" t="str">
        <f aca="false">IF(A27="","",ROW())</f>
        <v/>
      </c>
      <c r="L27" s="629" t="str">
        <f aca="false">IFERROR(INDEX($A$1:$A$1000,SMALL($K$1:$K$1000,ROW(A27))),"")</f>
        <v/>
      </c>
    </row>
    <row r="28" customFormat="false" ht="22.5" hidden="false" customHeight="true" outlineLevel="0" collapsed="false">
      <c r="K28" s="629" t="str">
        <f aca="false">IF(A28="","",ROW())</f>
        <v/>
      </c>
      <c r="L28" s="629" t="str">
        <f aca="false">IFERROR(INDEX($A$1:$A$1000,SMALL($K$1:$K$1000,ROW(A28))),"")</f>
        <v/>
      </c>
    </row>
    <row r="29" customFormat="false" ht="22.5" hidden="false" customHeight="true" outlineLevel="0" collapsed="false">
      <c r="K29" s="629" t="str">
        <f aca="false">IF(A29="","",ROW())</f>
        <v/>
      </c>
      <c r="L29" s="629" t="str">
        <f aca="false">IFERROR(INDEX($A$1:$A$1000,SMALL($K$1:$K$1000,ROW(A29))),"")</f>
        <v/>
      </c>
    </row>
    <row r="30" customFormat="false" ht="22.5" hidden="false" customHeight="true" outlineLevel="0" collapsed="false">
      <c r="K30" s="629" t="str">
        <f aca="false">IF(A30="","",ROW())</f>
        <v/>
      </c>
      <c r="L30" s="629" t="str">
        <f aca="false">IFERROR(INDEX($A$1:$A$1000,SMALL($K$1:$K$1000,ROW(A30))),"")</f>
        <v/>
      </c>
    </row>
    <row r="31" customFormat="false" ht="22.5" hidden="false" customHeight="true" outlineLevel="0" collapsed="false">
      <c r="K31" s="629" t="str">
        <f aca="false">IF(A31="","",ROW())</f>
        <v/>
      </c>
      <c r="L31" s="629" t="str">
        <f aca="false">IFERROR(INDEX($A$1:$A$1000,SMALL($K$1:$K$1000,ROW(A31))),"")</f>
        <v/>
      </c>
    </row>
    <row r="32" customFormat="false" ht="22.5" hidden="false" customHeight="true" outlineLevel="0" collapsed="false">
      <c r="K32" s="629" t="str">
        <f aca="false">IF(A32="","",ROW())</f>
        <v/>
      </c>
      <c r="L32" s="629" t="str">
        <f aca="false">IFERROR(INDEX($A$1:$A$1000,SMALL($K$1:$K$1000,ROW(A32))),"")</f>
        <v/>
      </c>
    </row>
    <row r="33" customFormat="false" ht="22.5" hidden="false" customHeight="true" outlineLevel="0" collapsed="false">
      <c r="K33" s="629" t="str">
        <f aca="false">IF(A33="","",ROW())</f>
        <v/>
      </c>
      <c r="L33" s="629" t="str">
        <f aca="false">IFERROR(INDEX($A$1:$A$1000,SMALL($K$1:$K$1000,ROW(A33))),"")</f>
        <v/>
      </c>
    </row>
    <row r="34" customFormat="false" ht="22.5" hidden="false" customHeight="true" outlineLevel="0" collapsed="false">
      <c r="K34" s="629" t="str">
        <f aca="false">IF(A34="","",ROW())</f>
        <v/>
      </c>
      <c r="L34" s="629" t="str">
        <f aca="false">IFERROR(INDEX($A$1:$A$1000,SMALL($K$1:$K$1000,ROW(A34))),"")</f>
        <v/>
      </c>
    </row>
    <row r="35" customFormat="false" ht="22.5" hidden="false" customHeight="true" outlineLevel="0" collapsed="false">
      <c r="K35" s="629" t="str">
        <f aca="false">IF(A35="","",ROW())</f>
        <v/>
      </c>
      <c r="L35" s="629" t="str">
        <f aca="false">IFERROR(INDEX($A$1:$A$1000,SMALL($K$1:$K$1000,ROW(A35))),"")</f>
        <v/>
      </c>
    </row>
    <row r="36" customFormat="false" ht="22.5" hidden="false" customHeight="true" outlineLevel="0" collapsed="false">
      <c r="K36" s="629" t="str">
        <f aca="false">IF(A36="","",ROW())</f>
        <v/>
      </c>
      <c r="L36" s="629" t="str">
        <f aca="false">IFERROR(INDEX($A$1:$A$1000,SMALL($K$1:$K$1000,ROW(A36))),"")</f>
        <v/>
      </c>
    </row>
    <row r="37" customFormat="false" ht="22.5" hidden="false" customHeight="true" outlineLevel="0" collapsed="false">
      <c r="K37" s="629" t="str">
        <f aca="false">IF(A37="","",ROW())</f>
        <v/>
      </c>
      <c r="L37" s="629" t="str">
        <f aca="false">IFERROR(INDEX($A$1:$A$1000,SMALL($K$1:$K$1000,ROW(A37))),"")</f>
        <v/>
      </c>
    </row>
    <row r="38" customFormat="false" ht="22.5" hidden="false" customHeight="true" outlineLevel="0" collapsed="false">
      <c r="K38" s="629" t="str">
        <f aca="false">IF(A38="","",ROW())</f>
        <v/>
      </c>
      <c r="L38" s="629" t="str">
        <f aca="false">IFERROR(INDEX($A$1:$A$1000,SMALL($K$1:$K$1000,ROW(A38))),"")</f>
        <v/>
      </c>
    </row>
    <row r="39" customFormat="false" ht="22.5" hidden="false" customHeight="true" outlineLevel="0" collapsed="false">
      <c r="K39" s="629" t="str">
        <f aca="false">IF(A39="","",ROW())</f>
        <v/>
      </c>
      <c r="L39" s="629" t="str">
        <f aca="false">IFERROR(INDEX($A$1:$A$1000,SMALL($K$1:$K$1000,ROW(A39))),"")</f>
        <v/>
      </c>
    </row>
    <row r="40" customFormat="false" ht="22.5" hidden="false" customHeight="true" outlineLevel="0" collapsed="false">
      <c r="K40" s="629" t="str">
        <f aca="false">IF(A40="","",ROW())</f>
        <v/>
      </c>
      <c r="L40" s="629" t="str">
        <f aca="false">IFERROR(INDEX($A$1:$A$1000,SMALL($K$1:$K$1000,ROW(A40))),"")</f>
        <v/>
      </c>
    </row>
    <row r="41" customFormat="false" ht="22.5" hidden="false" customHeight="true" outlineLevel="0" collapsed="false">
      <c r="K41" s="629" t="str">
        <f aca="false">IF(A41="","",ROW())</f>
        <v/>
      </c>
      <c r="L41" s="629" t="str">
        <f aca="false">IFERROR(INDEX($A$1:$A$1000,SMALL($K$1:$K$1000,ROW(A41))),"")</f>
        <v/>
      </c>
    </row>
    <row r="42" customFormat="false" ht="22.5" hidden="false" customHeight="true" outlineLevel="0" collapsed="false">
      <c r="K42" s="629" t="str">
        <f aca="false">IF(A42="","",ROW())</f>
        <v/>
      </c>
      <c r="L42" s="629" t="str">
        <f aca="false">IFERROR(INDEX($A$1:$A$1000,SMALL($K$1:$K$1000,ROW(A42))),"")</f>
        <v/>
      </c>
    </row>
    <row r="43" customFormat="false" ht="22.5" hidden="false" customHeight="true" outlineLevel="0" collapsed="false">
      <c r="K43" s="629" t="str">
        <f aca="false">IF(A43="","",ROW())</f>
        <v/>
      </c>
      <c r="L43" s="629" t="str">
        <f aca="false">IFERROR(INDEX($A$1:$A$1000,SMALL($K$1:$K$1000,ROW(A43))),"")</f>
        <v/>
      </c>
    </row>
    <row r="44" customFormat="false" ht="22.5" hidden="false" customHeight="true" outlineLevel="0" collapsed="false">
      <c r="K44" s="629" t="str">
        <f aca="false">IF(A44="","",ROW())</f>
        <v/>
      </c>
      <c r="L44" s="629" t="str">
        <f aca="false">IFERROR(INDEX($A$1:$A$1000,SMALL($K$1:$K$1000,ROW(A44))),"")</f>
        <v/>
      </c>
    </row>
    <row r="45" customFormat="false" ht="22.5" hidden="false" customHeight="true" outlineLevel="0" collapsed="false">
      <c r="K45" s="629" t="str">
        <f aca="false">IF(A45="","",ROW())</f>
        <v/>
      </c>
      <c r="L45" s="629" t="str">
        <f aca="false">IFERROR(INDEX($A$1:$A$1000,SMALL($K$1:$K$1000,ROW(A45))),"")</f>
        <v/>
      </c>
    </row>
    <row r="46" customFormat="false" ht="22.5" hidden="false" customHeight="true" outlineLevel="0" collapsed="false">
      <c r="K46" s="629" t="str">
        <f aca="false">IF(A46="","",ROW())</f>
        <v/>
      </c>
      <c r="L46" s="629" t="str">
        <f aca="false">IFERROR(INDEX($A$1:$A$1000,SMALL($K$1:$K$1000,ROW(A46))),"")</f>
        <v/>
      </c>
    </row>
    <row r="47" customFormat="false" ht="22.5" hidden="false" customHeight="true" outlineLevel="0" collapsed="false">
      <c r="K47" s="629" t="str">
        <f aca="false">IF(A47="","",ROW())</f>
        <v/>
      </c>
      <c r="L47" s="629" t="str">
        <f aca="false">IFERROR(INDEX($A$1:$A$1000,SMALL($K$1:$K$1000,ROW(A47))),"")</f>
        <v/>
      </c>
    </row>
    <row r="48" customFormat="false" ht="22.5" hidden="false" customHeight="true" outlineLevel="0" collapsed="false">
      <c r="K48" s="629" t="str">
        <f aca="false">IF(A48="","",ROW())</f>
        <v/>
      </c>
      <c r="L48" s="629" t="str">
        <f aca="false">IFERROR(INDEX($A$1:$A$1000,SMALL($K$1:$K$1000,ROW(A48))),"")</f>
        <v/>
      </c>
    </row>
    <row r="49" customFormat="false" ht="22.5" hidden="false" customHeight="true" outlineLevel="0" collapsed="false">
      <c r="K49" s="629" t="str">
        <f aca="false">IF(A49="","",ROW())</f>
        <v/>
      </c>
      <c r="L49" s="629" t="str">
        <f aca="false">IFERROR(INDEX($A$1:$A$1000,SMALL($K$1:$K$1000,ROW(A49))),"")</f>
        <v/>
      </c>
    </row>
    <row r="50" customFormat="false" ht="22.5" hidden="false" customHeight="true" outlineLevel="0" collapsed="false">
      <c r="K50" s="629" t="str">
        <f aca="false">IF(A50="","",ROW())</f>
        <v/>
      </c>
      <c r="L50" s="629" t="str">
        <f aca="false">IFERROR(INDEX($A$1:$A$1000,SMALL($K$1:$K$1000,ROW(A50))),"")</f>
        <v/>
      </c>
    </row>
    <row r="51" customFormat="false" ht="22.5" hidden="false" customHeight="true" outlineLevel="0" collapsed="false">
      <c r="K51" s="629" t="str">
        <f aca="false">IF(A51="","",ROW())</f>
        <v/>
      </c>
      <c r="L51" s="629" t="str">
        <f aca="false">IFERROR(INDEX($A$1:$A$1000,SMALL($K$1:$K$1000,ROW(A51))),"")</f>
        <v/>
      </c>
    </row>
    <row r="52" customFormat="false" ht="22.5" hidden="false" customHeight="true" outlineLevel="0" collapsed="false">
      <c r="K52" s="629" t="str">
        <f aca="false">IF(A52="","",ROW())</f>
        <v/>
      </c>
      <c r="L52" s="629" t="str">
        <f aca="false">IFERROR(INDEX($A$1:$A$1000,SMALL($K$1:$K$1000,ROW(A52))),"")</f>
        <v/>
      </c>
    </row>
    <row r="53" customFormat="false" ht="22.5" hidden="false" customHeight="true" outlineLevel="0" collapsed="false">
      <c r="K53" s="629" t="str">
        <f aca="false">IF(A53="","",ROW())</f>
        <v/>
      </c>
      <c r="L53" s="629" t="str">
        <f aca="false">IFERROR(INDEX($A$1:$A$1000,SMALL($K$1:$K$1000,ROW(A53))),"")</f>
        <v/>
      </c>
    </row>
    <row r="54" customFormat="false" ht="22.5" hidden="false" customHeight="true" outlineLevel="0" collapsed="false">
      <c r="K54" s="629" t="str">
        <f aca="false">IF(A54="","",ROW())</f>
        <v/>
      </c>
      <c r="L54" s="629" t="str">
        <f aca="false">IFERROR(INDEX($A$1:$A$1000,SMALL($K$1:$K$1000,ROW(A54))),"")</f>
        <v/>
      </c>
    </row>
    <row r="55" customFormat="false" ht="22.5" hidden="false" customHeight="true" outlineLevel="0" collapsed="false">
      <c r="K55" s="629" t="str">
        <f aca="false">IF(A55="","",ROW())</f>
        <v/>
      </c>
      <c r="L55" s="629" t="str">
        <f aca="false">IFERROR(INDEX($A$1:$A$1000,SMALL($K$1:$K$1000,ROW(A55))),"")</f>
        <v/>
      </c>
    </row>
    <row r="56" customFormat="false" ht="22.5" hidden="false" customHeight="true" outlineLevel="0" collapsed="false">
      <c r="K56" s="629" t="str">
        <f aca="false">IF(A56="","",ROW())</f>
        <v/>
      </c>
      <c r="L56" s="629" t="str">
        <f aca="false">IFERROR(INDEX($A$1:$A$1000,SMALL($K$1:$K$1000,ROW(A56))),"")</f>
        <v/>
      </c>
    </row>
    <row r="57" customFormat="false" ht="22.5" hidden="false" customHeight="true" outlineLevel="0" collapsed="false">
      <c r="K57" s="629" t="str">
        <f aca="false">IF(A57="","",ROW())</f>
        <v/>
      </c>
      <c r="L57" s="629" t="str">
        <f aca="false">IFERROR(INDEX($A$1:$A$1000,SMALL($K$1:$K$1000,ROW(A57))),"")</f>
        <v/>
      </c>
    </row>
    <row r="58" customFormat="false" ht="22.5" hidden="false" customHeight="true" outlineLevel="0" collapsed="false">
      <c r="K58" s="629" t="str">
        <f aca="false">IF(A58="","",ROW())</f>
        <v/>
      </c>
      <c r="L58" s="629" t="str">
        <f aca="false">IFERROR(INDEX($A$1:$A$1000,SMALL($K$1:$K$1000,ROW(A58))),"")</f>
        <v/>
      </c>
    </row>
    <row r="59" customFormat="false" ht="22.5" hidden="false" customHeight="true" outlineLevel="0" collapsed="false">
      <c r="K59" s="629" t="str">
        <f aca="false">IF(A59="","",ROW())</f>
        <v/>
      </c>
      <c r="L59" s="629" t="str">
        <f aca="false">IFERROR(INDEX($A$1:$A$1000,SMALL($K$1:$K$1000,ROW(A59))),"")</f>
        <v/>
      </c>
    </row>
    <row r="60" customFormat="false" ht="22.5" hidden="false" customHeight="true" outlineLevel="0" collapsed="false">
      <c r="K60" s="629" t="str">
        <f aca="false">IF(A60="","",ROW())</f>
        <v/>
      </c>
      <c r="L60" s="629" t="str">
        <f aca="false">IFERROR(INDEX($A$1:$A$1000,SMALL($K$1:$K$1000,ROW(A60))),"")</f>
        <v/>
      </c>
    </row>
    <row r="61" customFormat="false" ht="22.5" hidden="false" customHeight="true" outlineLevel="0" collapsed="false">
      <c r="K61" s="629" t="str">
        <f aca="false">IF(A61="","",ROW())</f>
        <v/>
      </c>
      <c r="L61" s="629" t="str">
        <f aca="false">IFERROR(INDEX($A$1:$A$1000,SMALL($K$1:$K$1000,ROW(A61))),"")</f>
        <v/>
      </c>
    </row>
    <row r="62" customFormat="false" ht="22.5" hidden="false" customHeight="true" outlineLevel="0" collapsed="false">
      <c r="K62" s="629" t="str">
        <f aca="false">IF(A62="","",ROW())</f>
        <v/>
      </c>
      <c r="L62" s="629" t="str">
        <f aca="false">IFERROR(INDEX($A$1:$A$1000,SMALL($K$1:$K$1000,ROW(A62))),"")</f>
        <v/>
      </c>
    </row>
    <row r="63" customFormat="false" ht="22.5" hidden="false" customHeight="true" outlineLevel="0" collapsed="false">
      <c r="K63" s="629" t="str">
        <f aca="false">IF(A63="","",ROW())</f>
        <v/>
      </c>
      <c r="L63" s="629" t="str">
        <f aca="false">IFERROR(INDEX($A$1:$A$1000,SMALL($K$1:$K$1000,ROW(A63))),"")</f>
        <v/>
      </c>
    </row>
    <row r="64" customFormat="false" ht="22.5" hidden="false" customHeight="true" outlineLevel="0" collapsed="false">
      <c r="K64" s="629" t="str">
        <f aca="false">IF(A64="","",ROW())</f>
        <v/>
      </c>
      <c r="L64" s="629" t="str">
        <f aca="false">IFERROR(INDEX($A$1:$A$1000,SMALL($K$1:$K$1000,ROW(A64))),"")</f>
        <v/>
      </c>
    </row>
    <row r="65" customFormat="false" ht="22.5" hidden="false" customHeight="true" outlineLevel="0" collapsed="false">
      <c r="K65" s="629" t="str">
        <f aca="false">IF(A65="","",ROW())</f>
        <v/>
      </c>
      <c r="L65" s="629" t="str">
        <f aca="false">IFERROR(INDEX($A$1:$A$1000,SMALL($K$1:$K$1000,ROW(A65))),"")</f>
        <v/>
      </c>
    </row>
    <row r="66" customFormat="false" ht="22.5" hidden="false" customHeight="true" outlineLevel="0" collapsed="false">
      <c r="K66" s="629" t="str">
        <f aca="false">IF(A66="","",ROW())</f>
        <v/>
      </c>
      <c r="L66" s="629" t="str">
        <f aca="false">IFERROR(INDEX($A$1:$A$1000,SMALL($K$1:$K$1000,ROW(A66))),"")</f>
        <v/>
      </c>
    </row>
    <row r="67" customFormat="false" ht="22.5" hidden="false" customHeight="true" outlineLevel="0" collapsed="false">
      <c r="K67" s="629" t="str">
        <f aca="false">IF(A67="","",ROW())</f>
        <v/>
      </c>
      <c r="L67" s="629" t="str">
        <f aca="false">IFERROR(INDEX($A$1:$A$1000,SMALL($K$1:$K$1000,ROW(A67))),"")</f>
        <v/>
      </c>
    </row>
    <row r="68" customFormat="false" ht="22.5" hidden="false" customHeight="true" outlineLevel="0" collapsed="false">
      <c r="K68" s="629" t="str">
        <f aca="false">IF(A68="","",ROW())</f>
        <v/>
      </c>
      <c r="L68" s="629" t="str">
        <f aca="false">IFERROR(INDEX($A$1:$A$1000,SMALL($K$1:$K$1000,ROW(A68))),"")</f>
        <v/>
      </c>
    </row>
    <row r="69" customFormat="false" ht="22.5" hidden="false" customHeight="true" outlineLevel="0" collapsed="false">
      <c r="K69" s="629" t="str">
        <f aca="false">IF(A69="","",ROW())</f>
        <v/>
      </c>
      <c r="L69" s="629" t="str">
        <f aca="false">IFERROR(INDEX($A$1:$A$1000,SMALL($K$1:$K$1000,ROW(A69))),"")</f>
        <v/>
      </c>
    </row>
    <row r="70" customFormat="false" ht="22.5" hidden="false" customHeight="true" outlineLevel="0" collapsed="false">
      <c r="K70" s="629" t="str">
        <f aca="false">IF(A70="","",ROW())</f>
        <v/>
      </c>
      <c r="L70" s="629" t="str">
        <f aca="false">IFERROR(INDEX($A$1:$A$1000,SMALL($K$1:$K$1000,ROW(A70))),"")</f>
        <v/>
      </c>
    </row>
    <row r="71" customFormat="false" ht="22.5" hidden="false" customHeight="true" outlineLevel="0" collapsed="false">
      <c r="K71" s="629" t="str">
        <f aca="false">IF(A71="","",ROW())</f>
        <v/>
      </c>
      <c r="L71" s="629" t="str">
        <f aca="false">IFERROR(INDEX($A$1:$A$1000,SMALL($K$1:$K$1000,ROW(A71))),"")</f>
        <v/>
      </c>
    </row>
    <row r="72" customFormat="false" ht="22.5" hidden="false" customHeight="true" outlineLevel="0" collapsed="false">
      <c r="K72" s="629" t="str">
        <f aca="false">IF(A72="","",ROW())</f>
        <v/>
      </c>
      <c r="L72" s="629" t="str">
        <f aca="false">IFERROR(INDEX($A$1:$A$1000,SMALL($K$1:$K$1000,ROW(A72))),"")</f>
        <v/>
      </c>
    </row>
    <row r="73" customFormat="false" ht="22.5" hidden="false" customHeight="true" outlineLevel="0" collapsed="false">
      <c r="K73" s="629" t="str">
        <f aca="false">IF(A73="","",ROW())</f>
        <v/>
      </c>
      <c r="L73" s="629" t="str">
        <f aca="false">IFERROR(INDEX($A$1:$A$1000,SMALL($K$1:$K$1000,ROW(A73))),"")</f>
        <v/>
      </c>
    </row>
    <row r="74" customFormat="false" ht="22.5" hidden="false" customHeight="true" outlineLevel="0" collapsed="false">
      <c r="K74" s="629" t="str">
        <f aca="false">IF(A74="","",ROW())</f>
        <v/>
      </c>
      <c r="L74" s="629" t="str">
        <f aca="false">IFERROR(INDEX($A$1:$A$1000,SMALL($K$1:$K$1000,ROW(A74))),"")</f>
        <v/>
      </c>
    </row>
    <row r="75" customFormat="false" ht="22.5" hidden="false" customHeight="true" outlineLevel="0" collapsed="false">
      <c r="K75" s="629" t="str">
        <f aca="false">IF(A75="","",ROW())</f>
        <v/>
      </c>
      <c r="L75" s="629" t="str">
        <f aca="false">IFERROR(INDEX($A$1:$A$1000,SMALL($K$1:$K$1000,ROW(A75))),"")</f>
        <v/>
      </c>
    </row>
    <row r="76" customFormat="false" ht="22.5" hidden="false" customHeight="true" outlineLevel="0" collapsed="false">
      <c r="K76" s="629" t="str">
        <f aca="false">IF(A76="","",ROW())</f>
        <v/>
      </c>
      <c r="L76" s="629" t="str">
        <f aca="false">IFERROR(INDEX($A$1:$A$1000,SMALL($K$1:$K$1000,ROW(A76))),"")</f>
        <v/>
      </c>
    </row>
    <row r="77" customFormat="false" ht="22.5" hidden="false" customHeight="true" outlineLevel="0" collapsed="false">
      <c r="K77" s="629" t="str">
        <f aca="false">IF(A77="","",ROW())</f>
        <v/>
      </c>
      <c r="L77" s="629" t="str">
        <f aca="false">IFERROR(INDEX($A$1:$A$1000,SMALL($K$1:$K$1000,ROW(A77))),"")</f>
        <v/>
      </c>
    </row>
    <row r="78" customFormat="false" ht="22.5" hidden="false" customHeight="true" outlineLevel="0" collapsed="false">
      <c r="K78" s="629" t="str">
        <f aca="false">IF(A78="","",ROW())</f>
        <v/>
      </c>
      <c r="L78" s="629" t="str">
        <f aca="false">IFERROR(INDEX($A$1:$A$1000,SMALL($K$1:$K$1000,ROW(A78))),"")</f>
        <v/>
      </c>
    </row>
    <row r="79" customFormat="false" ht="22.5" hidden="false" customHeight="true" outlineLevel="0" collapsed="false">
      <c r="K79" s="629" t="str">
        <f aca="false">IF(A79="","",ROW())</f>
        <v/>
      </c>
      <c r="L79" s="629" t="str">
        <f aca="false">IFERROR(INDEX($A$1:$A$1000,SMALL($K$1:$K$1000,ROW(A79))),"")</f>
        <v/>
      </c>
    </row>
    <row r="80" customFormat="false" ht="22.5" hidden="false" customHeight="true" outlineLevel="0" collapsed="false">
      <c r="K80" s="629" t="str">
        <f aca="false">IF(A80="","",ROW())</f>
        <v/>
      </c>
      <c r="L80" s="629" t="str">
        <f aca="false">IFERROR(INDEX($A$1:$A$1000,SMALL($K$1:$K$1000,ROW(A80))),"")</f>
        <v/>
      </c>
    </row>
    <row r="81" customFormat="false" ht="22.5" hidden="false" customHeight="true" outlineLevel="0" collapsed="false">
      <c r="K81" s="629" t="str">
        <f aca="false">IF(A81="","",ROW())</f>
        <v/>
      </c>
      <c r="L81" s="629" t="str">
        <f aca="false">IFERROR(INDEX($A$1:$A$1000,SMALL($K$1:$K$1000,ROW(A81))),"")</f>
        <v/>
      </c>
    </row>
    <row r="82" customFormat="false" ht="22.5" hidden="false" customHeight="true" outlineLevel="0" collapsed="false">
      <c r="K82" s="629" t="str">
        <f aca="false">IF(A82="","",ROW())</f>
        <v/>
      </c>
      <c r="L82" s="629" t="str">
        <f aca="false">IFERROR(INDEX($A$1:$A$1000,SMALL($K$1:$K$1000,ROW(A82))),"")</f>
        <v/>
      </c>
    </row>
    <row r="83" customFormat="false" ht="22.5" hidden="false" customHeight="true" outlineLevel="0" collapsed="false">
      <c r="K83" s="629" t="str">
        <f aca="false">IF(A83="","",ROW())</f>
        <v/>
      </c>
      <c r="L83" s="629" t="str">
        <f aca="false">IFERROR(INDEX($A$1:$A$1000,SMALL($K$1:$K$1000,ROW(A83))),"")</f>
        <v/>
      </c>
    </row>
    <row r="84" customFormat="false" ht="22.5" hidden="false" customHeight="true" outlineLevel="0" collapsed="false">
      <c r="K84" s="629" t="str">
        <f aca="false">IF(A84="","",ROW())</f>
        <v/>
      </c>
      <c r="L84" s="629" t="str">
        <f aca="false">IFERROR(INDEX($A$1:$A$1000,SMALL($K$1:$K$1000,ROW(A84))),"")</f>
        <v/>
      </c>
    </row>
    <row r="85" customFormat="false" ht="22.5" hidden="false" customHeight="true" outlineLevel="0" collapsed="false">
      <c r="K85" s="629" t="str">
        <f aca="false">IF(A85="","",ROW())</f>
        <v/>
      </c>
      <c r="L85" s="629" t="str">
        <f aca="false">IFERROR(INDEX($A$1:$A$1000,SMALL($K$1:$K$1000,ROW(A85))),"")</f>
        <v/>
      </c>
    </row>
    <row r="86" customFormat="false" ht="22.5" hidden="false" customHeight="true" outlineLevel="0" collapsed="false">
      <c r="K86" s="629" t="str">
        <f aca="false">IF(A86="","",ROW())</f>
        <v/>
      </c>
      <c r="L86" s="629" t="str">
        <f aca="false">IFERROR(INDEX($A$1:$A$1000,SMALL($K$1:$K$1000,ROW(A86))),"")</f>
        <v/>
      </c>
    </row>
    <row r="87" customFormat="false" ht="22.5" hidden="false" customHeight="true" outlineLevel="0" collapsed="false">
      <c r="K87" s="629" t="str">
        <f aca="false">IF(A87="","",ROW())</f>
        <v/>
      </c>
      <c r="L87" s="629" t="str">
        <f aca="false">IFERROR(INDEX($A$1:$A$1000,SMALL($K$1:$K$1000,ROW(A87))),"")</f>
        <v/>
      </c>
    </row>
    <row r="88" customFormat="false" ht="22.5" hidden="false" customHeight="true" outlineLevel="0" collapsed="false">
      <c r="K88" s="629" t="str">
        <f aca="false">IF(A88="","",ROW())</f>
        <v/>
      </c>
      <c r="L88" s="629" t="str">
        <f aca="false">IFERROR(INDEX($A$1:$A$1000,SMALL($K$1:$K$1000,ROW(A88))),"")</f>
        <v/>
      </c>
    </row>
    <row r="89" customFormat="false" ht="22.5" hidden="false" customHeight="true" outlineLevel="0" collapsed="false">
      <c r="K89" s="629" t="str">
        <f aca="false">IF(A89="","",ROW())</f>
        <v/>
      </c>
      <c r="L89" s="629" t="str">
        <f aca="false">IFERROR(INDEX($A$1:$A$1000,SMALL($K$1:$K$1000,ROW(A89))),"")</f>
        <v/>
      </c>
    </row>
    <row r="90" customFormat="false" ht="22.5" hidden="false" customHeight="true" outlineLevel="0" collapsed="false">
      <c r="K90" s="629" t="str">
        <f aca="false">IF(A90="","",ROW())</f>
        <v/>
      </c>
      <c r="L90" s="629" t="str">
        <f aca="false">IFERROR(INDEX($A$1:$A$1000,SMALL($K$1:$K$1000,ROW(A90))),"")</f>
        <v/>
      </c>
    </row>
    <row r="91" customFormat="false" ht="22.5" hidden="false" customHeight="true" outlineLevel="0" collapsed="false">
      <c r="K91" s="629" t="str">
        <f aca="false">IF(A91="","",ROW())</f>
        <v/>
      </c>
      <c r="L91" s="629" t="str">
        <f aca="false">IFERROR(INDEX($A$1:$A$1000,SMALL($K$1:$K$1000,ROW(A91))),"")</f>
        <v/>
      </c>
    </row>
    <row r="92" customFormat="false" ht="22.5" hidden="false" customHeight="true" outlineLevel="0" collapsed="false">
      <c r="K92" s="629" t="str">
        <f aca="false">IF(A92="","",ROW())</f>
        <v/>
      </c>
      <c r="L92" s="629" t="str">
        <f aca="false">IFERROR(INDEX($A$1:$A$1000,SMALL($K$1:$K$1000,ROW(A92))),"")</f>
        <v/>
      </c>
    </row>
    <row r="93" customFormat="false" ht="22.5" hidden="false" customHeight="true" outlineLevel="0" collapsed="false">
      <c r="K93" s="629" t="str">
        <f aca="false">IF(A93="","",ROW())</f>
        <v/>
      </c>
      <c r="L93" s="629" t="str">
        <f aca="false">IFERROR(INDEX($A$1:$A$1000,SMALL($K$1:$K$1000,ROW(A93))),"")</f>
        <v/>
      </c>
    </row>
    <row r="94" customFormat="false" ht="22.5" hidden="false" customHeight="true" outlineLevel="0" collapsed="false">
      <c r="K94" s="629" t="str">
        <f aca="false">IF(A94="","",ROW())</f>
        <v/>
      </c>
      <c r="L94" s="629" t="str">
        <f aca="false">IFERROR(INDEX($A$1:$A$1000,SMALL($K$1:$K$1000,ROW(A94))),"")</f>
        <v/>
      </c>
    </row>
    <row r="95" customFormat="false" ht="22.5" hidden="false" customHeight="true" outlineLevel="0" collapsed="false">
      <c r="K95" s="629" t="str">
        <f aca="false">IF(A95="","",ROW())</f>
        <v/>
      </c>
      <c r="L95" s="629" t="str">
        <f aca="false">IFERROR(INDEX($A$1:$A$1000,SMALL($K$1:$K$1000,ROW(A95))),"")</f>
        <v/>
      </c>
    </row>
    <row r="96" customFormat="false" ht="22.5" hidden="false" customHeight="true" outlineLevel="0" collapsed="false">
      <c r="K96" s="629" t="str">
        <f aca="false">IF(A96="","",ROW())</f>
        <v/>
      </c>
      <c r="L96" s="629" t="str">
        <f aca="false">IFERROR(INDEX($A$1:$A$1000,SMALL($K$1:$K$1000,ROW(A96))),"")</f>
        <v/>
      </c>
    </row>
    <row r="97" customFormat="false" ht="22.5" hidden="false" customHeight="true" outlineLevel="0" collapsed="false">
      <c r="K97" s="629" t="str">
        <f aca="false">IF(A97="","",ROW())</f>
        <v/>
      </c>
      <c r="L97" s="629" t="str">
        <f aca="false">IFERROR(INDEX($A$1:$A$1000,SMALL($K$1:$K$1000,ROW(A97))),"")</f>
        <v/>
      </c>
    </row>
    <row r="98" customFormat="false" ht="22.5" hidden="false" customHeight="true" outlineLevel="0" collapsed="false">
      <c r="K98" s="629" t="str">
        <f aca="false">IF(A98="","",ROW())</f>
        <v/>
      </c>
      <c r="L98" s="629" t="str">
        <f aca="false">IFERROR(INDEX($A$1:$A$1000,SMALL($K$1:$K$1000,ROW(A98))),"")</f>
        <v/>
      </c>
    </row>
    <row r="99" customFormat="false" ht="22.5" hidden="false" customHeight="true" outlineLevel="0" collapsed="false">
      <c r="K99" s="629" t="str">
        <f aca="false">IF(A99="","",ROW())</f>
        <v/>
      </c>
      <c r="L99" s="629" t="str">
        <f aca="false">IFERROR(INDEX($A$1:$A$1000,SMALL($K$1:$K$1000,ROW(A99))),"")</f>
        <v/>
      </c>
    </row>
    <row r="100" customFormat="false" ht="22.5" hidden="false" customHeight="true" outlineLevel="0" collapsed="false">
      <c r="K100" s="629" t="str">
        <f aca="false">IF(A100="","",ROW())</f>
        <v/>
      </c>
      <c r="L100" s="629" t="str">
        <f aca="false">IFERROR(INDEX($A$1:$A$1000,SMALL($K$1:$K$1000,ROW(A100))),"")</f>
        <v/>
      </c>
    </row>
    <row r="101" customFormat="false" ht="22.5" hidden="false" customHeight="true" outlineLevel="0" collapsed="false">
      <c r="K101" s="629" t="str">
        <f aca="false">IF(A101="","",ROW())</f>
        <v/>
      </c>
      <c r="L101" s="629" t="str">
        <f aca="false">IFERROR(INDEX($A$1:$A$1000,SMALL($K$1:$K$1000,ROW(A101))),"")</f>
        <v/>
      </c>
    </row>
    <row r="102" customFormat="false" ht="22.5" hidden="false" customHeight="true" outlineLevel="0" collapsed="false">
      <c r="K102" s="629" t="str">
        <f aca="false">IF(A102="","",ROW())</f>
        <v/>
      </c>
      <c r="L102" s="629" t="str">
        <f aca="false">IFERROR(INDEX($A$1:$A$1000,SMALL($K$1:$K$1000,ROW(A102))),"")</f>
        <v/>
      </c>
    </row>
    <row r="103" customFormat="false" ht="22.5" hidden="false" customHeight="true" outlineLevel="0" collapsed="false">
      <c r="K103" s="629" t="str">
        <f aca="false">IF(A103="","",ROW())</f>
        <v/>
      </c>
      <c r="L103" s="629" t="str">
        <f aca="false">IFERROR(INDEX($A$1:$A$1000,SMALL($K$1:$K$1000,ROW(A103))),"")</f>
        <v/>
      </c>
    </row>
    <row r="104" customFormat="false" ht="22.5" hidden="false" customHeight="true" outlineLevel="0" collapsed="false">
      <c r="K104" s="629" t="str">
        <f aca="false">IF(A104="","",ROW())</f>
        <v/>
      </c>
      <c r="L104" s="629" t="str">
        <f aca="false">IFERROR(INDEX($A$1:$A$1000,SMALL($K$1:$K$1000,ROW(A104))),"")</f>
        <v/>
      </c>
    </row>
    <row r="105" customFormat="false" ht="22.5" hidden="false" customHeight="true" outlineLevel="0" collapsed="false">
      <c r="K105" s="629" t="str">
        <f aca="false">IF(A105="","",ROW())</f>
        <v/>
      </c>
      <c r="L105" s="629" t="str">
        <f aca="false">IFERROR(INDEX($A$1:$A$1000,SMALL($K$1:$K$1000,ROW(A105))),"")</f>
        <v/>
      </c>
    </row>
    <row r="106" customFormat="false" ht="22.5" hidden="false" customHeight="true" outlineLevel="0" collapsed="false">
      <c r="K106" s="629" t="str">
        <f aca="false">IF(A106="","",ROW())</f>
        <v/>
      </c>
      <c r="L106" s="629" t="str">
        <f aca="false">IFERROR(INDEX($A$1:$A$1000,SMALL($K$1:$K$1000,ROW(A106))),"")</f>
        <v/>
      </c>
    </row>
    <row r="107" customFormat="false" ht="22.5" hidden="false" customHeight="true" outlineLevel="0" collapsed="false">
      <c r="K107" s="629" t="str">
        <f aca="false">IF(A107="","",ROW())</f>
        <v/>
      </c>
      <c r="L107" s="629" t="str">
        <f aca="false">IFERROR(INDEX($A$1:$A$1000,SMALL($K$1:$K$1000,ROW(A107))),"")</f>
        <v/>
      </c>
    </row>
    <row r="108" customFormat="false" ht="22.5" hidden="false" customHeight="true" outlineLevel="0" collapsed="false">
      <c r="K108" s="629" t="str">
        <f aca="false">IF(A108="","",ROW())</f>
        <v/>
      </c>
      <c r="L108" s="629" t="str">
        <f aca="false">IFERROR(INDEX($A$1:$A$1000,SMALL($K$1:$K$1000,ROW(A108))),"")</f>
        <v/>
      </c>
    </row>
    <row r="109" customFormat="false" ht="22.5" hidden="false" customHeight="true" outlineLevel="0" collapsed="false">
      <c r="K109" s="629" t="str">
        <f aca="false">IF(A109="","",ROW())</f>
        <v/>
      </c>
      <c r="L109" s="629" t="str">
        <f aca="false">IFERROR(INDEX($A$1:$A$1000,SMALL($K$1:$K$1000,ROW(A109))),"")</f>
        <v/>
      </c>
    </row>
    <row r="110" customFormat="false" ht="22.5" hidden="false" customHeight="true" outlineLevel="0" collapsed="false">
      <c r="K110" s="629" t="str">
        <f aca="false">IF(A110="","",ROW())</f>
        <v/>
      </c>
      <c r="L110" s="629" t="str">
        <f aca="false">IFERROR(INDEX($A$1:$A$1000,SMALL($K$1:$K$1000,ROW(A110))),"")</f>
        <v/>
      </c>
    </row>
    <row r="111" customFormat="false" ht="22.5" hidden="false" customHeight="true" outlineLevel="0" collapsed="false">
      <c r="K111" s="629" t="str">
        <f aca="false">IF(A111="","",ROW())</f>
        <v/>
      </c>
      <c r="L111" s="629" t="str">
        <f aca="false">IFERROR(INDEX($A$1:$A$1000,SMALL($K$1:$K$1000,ROW(A111))),"")</f>
        <v/>
      </c>
    </row>
    <row r="112" customFormat="false" ht="22.5" hidden="false" customHeight="true" outlineLevel="0" collapsed="false">
      <c r="K112" s="629" t="str">
        <f aca="false">IF(A112="","",ROW())</f>
        <v/>
      </c>
      <c r="L112" s="629" t="str">
        <f aca="false">IFERROR(INDEX($A$1:$A$1000,SMALL($K$1:$K$1000,ROW(A112))),"")</f>
        <v/>
      </c>
    </row>
    <row r="113" customFormat="false" ht="22.5" hidden="false" customHeight="true" outlineLevel="0" collapsed="false">
      <c r="K113" s="629" t="str">
        <f aca="false">IF(A113="","",ROW())</f>
        <v/>
      </c>
      <c r="L113" s="629" t="str">
        <f aca="false">IFERROR(INDEX($A$1:$A$1000,SMALL($K$1:$K$1000,ROW(A113))),"")</f>
        <v/>
      </c>
    </row>
    <row r="114" customFormat="false" ht="22.5" hidden="false" customHeight="true" outlineLevel="0" collapsed="false">
      <c r="K114" s="629" t="str">
        <f aca="false">IF(A114="","",ROW())</f>
        <v/>
      </c>
      <c r="L114" s="629" t="str">
        <f aca="false">IFERROR(INDEX($A$1:$A$1000,SMALL($K$1:$K$1000,ROW(A114))),"")</f>
        <v/>
      </c>
    </row>
    <row r="115" customFormat="false" ht="22.5" hidden="false" customHeight="true" outlineLevel="0" collapsed="false">
      <c r="K115" s="629" t="str">
        <f aca="false">IF(A115="","",ROW())</f>
        <v/>
      </c>
      <c r="L115" s="629" t="str">
        <f aca="false">IFERROR(INDEX($A$1:$A$1000,SMALL($K$1:$K$1000,ROW(A115))),"")</f>
        <v/>
      </c>
    </row>
    <row r="116" customFormat="false" ht="22.5" hidden="false" customHeight="true" outlineLevel="0" collapsed="false">
      <c r="K116" s="629" t="str">
        <f aca="false">IF(A116="","",ROW())</f>
        <v/>
      </c>
      <c r="L116" s="629" t="str">
        <f aca="false">IFERROR(INDEX($A$1:$A$1000,SMALL($K$1:$K$1000,ROW(A116))),"")</f>
        <v/>
      </c>
    </row>
    <row r="117" customFormat="false" ht="22.5" hidden="false" customHeight="true" outlineLevel="0" collapsed="false">
      <c r="K117" s="629" t="str">
        <f aca="false">IF(A117="","",ROW())</f>
        <v/>
      </c>
      <c r="L117" s="629" t="str">
        <f aca="false">IFERROR(INDEX($A$1:$A$1000,SMALL($K$1:$K$1000,ROW(A117))),"")</f>
        <v/>
      </c>
    </row>
    <row r="118" customFormat="false" ht="22.5" hidden="false" customHeight="true" outlineLevel="0" collapsed="false">
      <c r="K118" s="629" t="str">
        <f aca="false">IF(A118="","",ROW())</f>
        <v/>
      </c>
      <c r="L118" s="629" t="str">
        <f aca="false">IFERROR(INDEX($A$1:$A$1000,SMALL($K$1:$K$1000,ROW(A118))),"")</f>
        <v/>
      </c>
    </row>
    <row r="119" customFormat="false" ht="22.5" hidden="false" customHeight="true" outlineLevel="0" collapsed="false">
      <c r="K119" s="629" t="str">
        <f aca="false">IF(A119="","",ROW())</f>
        <v/>
      </c>
      <c r="L119" s="629" t="str">
        <f aca="false">IFERROR(INDEX($A$1:$A$1000,SMALL($K$1:$K$1000,ROW(A119))),"")</f>
        <v/>
      </c>
    </row>
    <row r="120" customFormat="false" ht="22.5" hidden="false" customHeight="true" outlineLevel="0" collapsed="false">
      <c r="K120" s="629" t="str">
        <f aca="false">IF(A120="","",ROW())</f>
        <v/>
      </c>
      <c r="L120" s="629" t="str">
        <f aca="false">IFERROR(INDEX($A$1:$A$1000,SMALL($K$1:$K$1000,ROW(A120))),"")</f>
        <v/>
      </c>
    </row>
    <row r="121" customFormat="false" ht="22.5" hidden="false" customHeight="true" outlineLevel="0" collapsed="false">
      <c r="K121" s="629" t="str">
        <f aca="false">IF(A121="","",ROW())</f>
        <v/>
      </c>
      <c r="L121" s="629" t="str">
        <f aca="false">IFERROR(INDEX($A$1:$A$1000,SMALL($K$1:$K$1000,ROW(A121))),"")</f>
        <v/>
      </c>
    </row>
    <row r="122" customFormat="false" ht="22.5" hidden="false" customHeight="true" outlineLevel="0" collapsed="false">
      <c r="K122" s="629" t="str">
        <f aca="false">IF(A122="","",ROW())</f>
        <v/>
      </c>
      <c r="L122" s="629" t="str">
        <f aca="false">IFERROR(INDEX($A$1:$A$1000,SMALL($K$1:$K$1000,ROW(A122))),"")</f>
        <v/>
      </c>
    </row>
    <row r="123" customFormat="false" ht="22.5" hidden="false" customHeight="true" outlineLevel="0" collapsed="false">
      <c r="K123" s="629" t="str">
        <f aca="false">IF(A123="","",ROW())</f>
        <v/>
      </c>
      <c r="L123" s="629" t="str">
        <f aca="false">IFERROR(INDEX($A$1:$A$1000,SMALL($K$1:$K$1000,ROW(A123))),"")</f>
        <v/>
      </c>
    </row>
    <row r="124" customFormat="false" ht="22.5" hidden="false" customHeight="true" outlineLevel="0" collapsed="false">
      <c r="K124" s="629" t="str">
        <f aca="false">IF(A124="","",ROW())</f>
        <v/>
      </c>
      <c r="L124" s="629" t="str">
        <f aca="false">IFERROR(INDEX($A$1:$A$1000,SMALL($K$1:$K$1000,ROW(A124))),"")</f>
        <v/>
      </c>
    </row>
    <row r="125" customFormat="false" ht="22.5" hidden="false" customHeight="true" outlineLevel="0" collapsed="false">
      <c r="K125" s="629" t="str">
        <f aca="false">IF(A125="","",ROW())</f>
        <v/>
      </c>
      <c r="L125" s="629" t="str">
        <f aca="false">IFERROR(INDEX($A$1:$A$1000,SMALL($K$1:$K$1000,ROW(A125))),"")</f>
        <v/>
      </c>
    </row>
    <row r="126" customFormat="false" ht="22.5" hidden="false" customHeight="true" outlineLevel="0" collapsed="false">
      <c r="K126" s="629" t="str">
        <f aca="false">IF(A126="","",ROW())</f>
        <v/>
      </c>
      <c r="L126" s="629" t="str">
        <f aca="false">IFERROR(INDEX($A$1:$A$1000,SMALL($K$1:$K$1000,ROW(A126))),"")</f>
        <v/>
      </c>
    </row>
    <row r="127" customFormat="false" ht="22.5" hidden="false" customHeight="true" outlineLevel="0" collapsed="false">
      <c r="K127" s="629" t="str">
        <f aca="false">IF(A127="","",ROW())</f>
        <v/>
      </c>
      <c r="L127" s="629" t="str">
        <f aca="false">IFERROR(INDEX($A$1:$A$1000,SMALL($K$1:$K$1000,ROW(A127))),"")</f>
        <v/>
      </c>
    </row>
    <row r="128" customFormat="false" ht="22.5" hidden="false" customHeight="true" outlineLevel="0" collapsed="false">
      <c r="K128" s="629" t="str">
        <f aca="false">IF(A128="","",ROW())</f>
        <v/>
      </c>
      <c r="L128" s="629" t="str">
        <f aca="false">IFERROR(INDEX($A$1:$A$1000,SMALL($K$1:$K$1000,ROW(A128))),"")</f>
        <v/>
      </c>
    </row>
    <row r="129" customFormat="false" ht="22.5" hidden="false" customHeight="true" outlineLevel="0" collapsed="false">
      <c r="K129" s="629" t="str">
        <f aca="false">IF(A129="","",ROW())</f>
        <v/>
      </c>
      <c r="L129" s="629" t="str">
        <f aca="false">IFERROR(INDEX($A$1:$A$1000,SMALL($K$1:$K$1000,ROW(A129))),"")</f>
        <v/>
      </c>
    </row>
    <row r="130" customFormat="false" ht="22.5" hidden="false" customHeight="true" outlineLevel="0" collapsed="false">
      <c r="K130" s="629" t="str">
        <f aca="false">IF(A130="","",ROW())</f>
        <v/>
      </c>
      <c r="L130" s="629" t="str">
        <f aca="false">IFERROR(INDEX($A$1:$A$1000,SMALL($K$1:$K$1000,ROW(A130))),"")</f>
        <v/>
      </c>
    </row>
    <row r="131" customFormat="false" ht="22.5" hidden="false" customHeight="true" outlineLevel="0" collapsed="false">
      <c r="K131" s="629" t="str">
        <f aca="false">IF(A131="","",ROW())</f>
        <v/>
      </c>
      <c r="L131" s="629" t="str">
        <f aca="false">IFERROR(INDEX($A$1:$A$1000,SMALL($K$1:$K$1000,ROW(A131))),"")</f>
        <v/>
      </c>
    </row>
    <row r="132" customFormat="false" ht="22.5" hidden="false" customHeight="true" outlineLevel="0" collapsed="false">
      <c r="K132" s="629" t="str">
        <f aca="false">IF(A132="","",ROW())</f>
        <v/>
      </c>
      <c r="L132" s="629" t="str">
        <f aca="false">IFERROR(INDEX($A$1:$A$1000,SMALL($K$1:$K$1000,ROW(A132))),"")</f>
        <v/>
      </c>
    </row>
    <row r="133" customFormat="false" ht="22.5" hidden="false" customHeight="true" outlineLevel="0" collapsed="false">
      <c r="K133" s="629" t="str">
        <f aca="false">IF(A133="","",ROW())</f>
        <v/>
      </c>
      <c r="L133" s="629" t="str">
        <f aca="false">IFERROR(INDEX($A$1:$A$1000,SMALL($K$1:$K$1000,ROW(A133))),"")</f>
        <v/>
      </c>
    </row>
    <row r="134" customFormat="false" ht="22.5" hidden="false" customHeight="true" outlineLevel="0" collapsed="false">
      <c r="K134" s="629" t="str">
        <f aca="false">IF(A134="","",ROW())</f>
        <v/>
      </c>
      <c r="L134" s="629" t="str">
        <f aca="false">IFERROR(INDEX($A$1:$A$1000,SMALL($K$1:$K$1000,ROW(A134))),"")</f>
        <v/>
      </c>
    </row>
    <row r="135" customFormat="false" ht="22.5" hidden="false" customHeight="true" outlineLevel="0" collapsed="false">
      <c r="K135" s="629" t="str">
        <f aca="false">IF(A135="","",ROW())</f>
        <v/>
      </c>
      <c r="L135" s="629" t="str">
        <f aca="false">IFERROR(INDEX($A$1:$A$1000,SMALL($K$1:$K$1000,ROW(A135))),"")</f>
        <v/>
      </c>
    </row>
    <row r="136" customFormat="false" ht="22.5" hidden="false" customHeight="true" outlineLevel="0" collapsed="false">
      <c r="K136" s="629" t="str">
        <f aca="false">IF(A136="","",ROW())</f>
        <v/>
      </c>
      <c r="L136" s="629" t="str">
        <f aca="false">IFERROR(INDEX($A$1:$A$1000,SMALL($K$1:$K$1000,ROW(A136))),"")</f>
        <v/>
      </c>
    </row>
    <row r="137" customFormat="false" ht="22.5" hidden="false" customHeight="true" outlineLevel="0" collapsed="false">
      <c r="K137" s="629" t="str">
        <f aca="false">IF(A137="","",ROW())</f>
        <v/>
      </c>
      <c r="L137" s="629" t="str">
        <f aca="false">IFERROR(INDEX($A$1:$A$1000,SMALL($K$1:$K$1000,ROW(A137))),"")</f>
        <v/>
      </c>
    </row>
    <row r="138" customFormat="false" ht="22.5" hidden="false" customHeight="true" outlineLevel="0" collapsed="false">
      <c r="K138" s="629" t="str">
        <f aca="false">IF(A138="","",ROW())</f>
        <v/>
      </c>
      <c r="L138" s="629" t="str">
        <f aca="false">IFERROR(INDEX($A$1:$A$1000,SMALL($K$1:$K$1000,ROW(A138))),"")</f>
        <v/>
      </c>
    </row>
    <row r="139" customFormat="false" ht="22.5" hidden="false" customHeight="true" outlineLevel="0" collapsed="false">
      <c r="K139" s="629" t="str">
        <f aca="false">IF(A139="","",ROW())</f>
        <v/>
      </c>
      <c r="L139" s="629" t="str">
        <f aca="false">IFERROR(INDEX($A$1:$A$1000,SMALL($K$1:$K$1000,ROW(A139))),"")</f>
        <v/>
      </c>
    </row>
    <row r="140" customFormat="false" ht="22.5" hidden="false" customHeight="true" outlineLevel="0" collapsed="false">
      <c r="K140" s="629" t="str">
        <f aca="false">IF(A140="","",ROW())</f>
        <v/>
      </c>
      <c r="L140" s="629" t="str">
        <f aca="false">IFERROR(INDEX($A$1:$A$1000,SMALL($K$1:$K$1000,ROW(A140))),"")</f>
        <v/>
      </c>
    </row>
    <row r="141" customFormat="false" ht="22.5" hidden="false" customHeight="true" outlineLevel="0" collapsed="false">
      <c r="K141" s="629" t="str">
        <f aca="false">IF(A141="","",ROW())</f>
        <v/>
      </c>
      <c r="L141" s="629" t="str">
        <f aca="false">IFERROR(INDEX($A$1:$A$1000,SMALL($K$1:$K$1000,ROW(A141))),"")</f>
        <v/>
      </c>
    </row>
    <row r="142" customFormat="false" ht="22.5" hidden="false" customHeight="true" outlineLevel="0" collapsed="false">
      <c r="K142" s="629" t="str">
        <f aca="false">IF(A142="","",ROW())</f>
        <v/>
      </c>
      <c r="L142" s="629" t="str">
        <f aca="false">IFERROR(INDEX($A$1:$A$1000,SMALL($K$1:$K$1000,ROW(A142))),"")</f>
        <v/>
      </c>
    </row>
    <row r="143" customFormat="false" ht="22.5" hidden="false" customHeight="true" outlineLevel="0" collapsed="false">
      <c r="K143" s="629" t="str">
        <f aca="false">IF(A143="","",ROW())</f>
        <v/>
      </c>
      <c r="L143" s="629" t="str">
        <f aca="false">IFERROR(INDEX($A$1:$A$1000,SMALL($K$1:$K$1000,ROW(A143))),"")</f>
        <v/>
      </c>
    </row>
    <row r="144" customFormat="false" ht="22.5" hidden="false" customHeight="true" outlineLevel="0" collapsed="false">
      <c r="K144" s="629" t="str">
        <f aca="false">IF(A144="","",ROW())</f>
        <v/>
      </c>
      <c r="L144" s="629" t="str">
        <f aca="false">IFERROR(INDEX($A$1:$A$1000,SMALL($K$1:$K$1000,ROW(A144))),"")</f>
        <v/>
      </c>
    </row>
    <row r="145" customFormat="false" ht="22.5" hidden="false" customHeight="true" outlineLevel="0" collapsed="false">
      <c r="K145" s="629" t="str">
        <f aca="false">IF(A145="","",ROW())</f>
        <v/>
      </c>
      <c r="L145" s="629" t="str">
        <f aca="false">IFERROR(INDEX($A$1:$A$1000,SMALL($K$1:$K$1000,ROW(A145))),"")</f>
        <v/>
      </c>
    </row>
    <row r="146" customFormat="false" ht="22.5" hidden="false" customHeight="true" outlineLevel="0" collapsed="false">
      <c r="K146" s="629" t="str">
        <f aca="false">IF(A146="","",ROW())</f>
        <v/>
      </c>
      <c r="L146" s="629" t="str">
        <f aca="false">IFERROR(INDEX($A$1:$A$1000,SMALL($K$1:$K$1000,ROW(A146))),"")</f>
        <v/>
      </c>
    </row>
    <row r="147" customFormat="false" ht="22.5" hidden="false" customHeight="true" outlineLevel="0" collapsed="false">
      <c r="K147" s="629" t="str">
        <f aca="false">IF(A147="","",ROW())</f>
        <v/>
      </c>
      <c r="L147" s="629" t="str">
        <f aca="false">IFERROR(INDEX($A$1:$A$1000,SMALL($K$1:$K$1000,ROW(A147))),"")</f>
        <v/>
      </c>
    </row>
    <row r="148" customFormat="false" ht="22.5" hidden="false" customHeight="true" outlineLevel="0" collapsed="false">
      <c r="K148" s="629" t="str">
        <f aca="false">IF(A148="","",ROW())</f>
        <v/>
      </c>
      <c r="L148" s="629" t="str">
        <f aca="false">IFERROR(INDEX($A$1:$A$1000,SMALL($K$1:$K$1000,ROW(A148))),"")</f>
        <v/>
      </c>
    </row>
    <row r="149" customFormat="false" ht="22.5" hidden="false" customHeight="true" outlineLevel="0" collapsed="false">
      <c r="K149" s="629" t="str">
        <f aca="false">IF(A149="","",ROW())</f>
        <v/>
      </c>
      <c r="L149" s="629" t="str">
        <f aca="false">IFERROR(INDEX($A$1:$A$1000,SMALL($K$1:$K$1000,ROW(A149))),"")</f>
        <v/>
      </c>
    </row>
    <row r="150" customFormat="false" ht="22.5" hidden="false" customHeight="true" outlineLevel="0" collapsed="false">
      <c r="K150" s="629" t="str">
        <f aca="false">IF(A150="","",ROW())</f>
        <v/>
      </c>
      <c r="L150" s="629" t="str">
        <f aca="false">IFERROR(INDEX($A$1:$A$1000,SMALL($K$1:$K$1000,ROW(A150))),"")</f>
        <v/>
      </c>
    </row>
    <row r="151" customFormat="false" ht="22.5" hidden="false" customHeight="true" outlineLevel="0" collapsed="false">
      <c r="K151" s="629" t="str">
        <f aca="false">IF(A151="","",ROW())</f>
        <v/>
      </c>
      <c r="L151" s="629" t="str">
        <f aca="false">IFERROR(INDEX($A$1:$A$1000,SMALL($K$1:$K$1000,ROW(A151))),"")</f>
        <v/>
      </c>
    </row>
    <row r="152" customFormat="false" ht="22.5" hidden="false" customHeight="true" outlineLevel="0" collapsed="false">
      <c r="K152" s="629" t="str">
        <f aca="false">IF(A152="","",ROW())</f>
        <v/>
      </c>
      <c r="L152" s="629" t="str">
        <f aca="false">IFERROR(INDEX($A$1:$A$1000,SMALL($K$1:$K$1000,ROW(A152))),"")</f>
        <v/>
      </c>
    </row>
    <row r="153" customFormat="false" ht="22.5" hidden="false" customHeight="true" outlineLevel="0" collapsed="false">
      <c r="K153" s="629" t="str">
        <f aca="false">IF(A153="","",ROW())</f>
        <v/>
      </c>
      <c r="L153" s="629" t="str">
        <f aca="false">IFERROR(INDEX($A$1:$A$1000,SMALL($K$1:$K$1000,ROW(A153))),"")</f>
        <v/>
      </c>
    </row>
    <row r="154" customFormat="false" ht="22.5" hidden="false" customHeight="true" outlineLevel="0" collapsed="false">
      <c r="K154" s="629" t="str">
        <f aca="false">IF(A154="","",ROW())</f>
        <v/>
      </c>
      <c r="L154" s="629" t="str">
        <f aca="false">IFERROR(INDEX($A$1:$A$1000,SMALL($K$1:$K$1000,ROW(A154))),"")</f>
        <v/>
      </c>
    </row>
    <row r="155" customFormat="false" ht="22.5" hidden="false" customHeight="true" outlineLevel="0" collapsed="false">
      <c r="K155" s="629" t="str">
        <f aca="false">IF(A155="","",ROW())</f>
        <v/>
      </c>
      <c r="L155" s="629" t="str">
        <f aca="false">IFERROR(INDEX($A$1:$A$1000,SMALL($K$1:$K$1000,ROW(A155))),"")</f>
        <v/>
      </c>
    </row>
    <row r="156" customFormat="false" ht="22.5" hidden="false" customHeight="true" outlineLevel="0" collapsed="false">
      <c r="K156" s="629" t="str">
        <f aca="false">IF(A156="","",ROW())</f>
        <v/>
      </c>
      <c r="L156" s="629" t="str">
        <f aca="false">IFERROR(INDEX($A$1:$A$1000,SMALL($K$1:$K$1000,ROW(A156))),"")</f>
        <v/>
      </c>
    </row>
    <row r="157" customFormat="false" ht="22.5" hidden="false" customHeight="true" outlineLevel="0" collapsed="false">
      <c r="K157" s="629" t="str">
        <f aca="false">IF(A157="","",ROW())</f>
        <v/>
      </c>
      <c r="L157" s="629" t="str">
        <f aca="false">IFERROR(INDEX($A$1:$A$1000,SMALL($K$1:$K$1000,ROW(A157))),"")</f>
        <v/>
      </c>
    </row>
    <row r="158" customFormat="false" ht="22.5" hidden="false" customHeight="true" outlineLevel="0" collapsed="false">
      <c r="K158" s="629" t="str">
        <f aca="false">IF(A158="","",ROW())</f>
        <v/>
      </c>
      <c r="L158" s="629" t="str">
        <f aca="false">IFERROR(INDEX($A$1:$A$1000,SMALL($K$1:$K$1000,ROW(A158))),"")</f>
        <v/>
      </c>
    </row>
    <row r="159" customFormat="false" ht="22.5" hidden="false" customHeight="true" outlineLevel="0" collapsed="false">
      <c r="K159" s="629" t="str">
        <f aca="false">IF(A159="","",ROW())</f>
        <v/>
      </c>
      <c r="L159" s="629" t="str">
        <f aca="false">IFERROR(INDEX($A$1:$A$1000,SMALL($K$1:$K$1000,ROW(A159))),"")</f>
        <v/>
      </c>
    </row>
    <row r="160" customFormat="false" ht="22.5" hidden="false" customHeight="true" outlineLevel="0" collapsed="false">
      <c r="K160" s="629" t="str">
        <f aca="false">IF(A160="","",ROW())</f>
        <v/>
      </c>
      <c r="L160" s="629" t="str">
        <f aca="false">IFERROR(INDEX($A$1:$A$1000,SMALL($K$1:$K$1000,ROW(A160))),"")</f>
        <v/>
      </c>
    </row>
    <row r="161" customFormat="false" ht="22.5" hidden="false" customHeight="true" outlineLevel="0" collapsed="false">
      <c r="K161" s="629" t="str">
        <f aca="false">IF(A161="","",ROW())</f>
        <v/>
      </c>
      <c r="L161" s="629" t="str">
        <f aca="false">IFERROR(INDEX($A$1:$A$1000,SMALL($K$1:$K$1000,ROW(A161))),"")</f>
        <v/>
      </c>
    </row>
    <row r="162" customFormat="false" ht="22.5" hidden="false" customHeight="true" outlineLevel="0" collapsed="false">
      <c r="K162" s="629" t="str">
        <f aca="false">IF(A162="","",ROW())</f>
        <v/>
      </c>
      <c r="L162" s="629" t="str">
        <f aca="false">IFERROR(INDEX($A$1:$A$1000,SMALL($K$1:$K$1000,ROW(A162))),"")</f>
        <v/>
      </c>
    </row>
    <row r="163" customFormat="false" ht="22.5" hidden="false" customHeight="true" outlineLevel="0" collapsed="false">
      <c r="K163" s="629" t="str">
        <f aca="false">IF(A163="","",ROW())</f>
        <v/>
      </c>
      <c r="L163" s="629" t="str">
        <f aca="false">IFERROR(INDEX($A$1:$A$1000,SMALL($K$1:$K$1000,ROW(A163))),"")</f>
        <v/>
      </c>
    </row>
    <row r="164" customFormat="false" ht="22.5" hidden="false" customHeight="true" outlineLevel="0" collapsed="false">
      <c r="K164" s="629" t="str">
        <f aca="false">IF(A164="","",ROW())</f>
        <v/>
      </c>
      <c r="L164" s="629" t="str">
        <f aca="false">IFERROR(INDEX($A$1:$A$1000,SMALL($K$1:$K$1000,ROW(A164))),"")</f>
        <v/>
      </c>
    </row>
    <row r="165" customFormat="false" ht="22.5" hidden="false" customHeight="true" outlineLevel="0" collapsed="false">
      <c r="K165" s="629" t="str">
        <f aca="false">IF(A165="","",ROW())</f>
        <v/>
      </c>
      <c r="L165" s="629" t="str">
        <f aca="false">IFERROR(INDEX($A$1:$A$1000,SMALL($K$1:$K$1000,ROW(A165))),"")</f>
        <v/>
      </c>
    </row>
    <row r="166" customFormat="false" ht="22.5" hidden="false" customHeight="true" outlineLevel="0" collapsed="false">
      <c r="K166" s="629" t="str">
        <f aca="false">IF(A166="","",ROW())</f>
        <v/>
      </c>
      <c r="L166" s="629" t="str">
        <f aca="false">IFERROR(INDEX($A$1:$A$1000,SMALL($K$1:$K$1000,ROW(A166))),"")</f>
        <v/>
      </c>
    </row>
    <row r="167" customFormat="false" ht="22.5" hidden="false" customHeight="true" outlineLevel="0" collapsed="false">
      <c r="K167" s="629" t="str">
        <f aca="false">IF(A167="","",ROW())</f>
        <v/>
      </c>
      <c r="L167" s="629" t="str">
        <f aca="false">IFERROR(INDEX($A$1:$A$1000,SMALL($K$1:$K$1000,ROW(A167))),"")</f>
        <v/>
      </c>
    </row>
    <row r="168" customFormat="false" ht="22.5" hidden="false" customHeight="true" outlineLevel="0" collapsed="false">
      <c r="K168" s="629" t="str">
        <f aca="false">IF(A168="","",ROW())</f>
        <v/>
      </c>
      <c r="L168" s="629" t="str">
        <f aca="false">IFERROR(INDEX($A$1:$A$1000,SMALL($K$1:$K$1000,ROW(A168))),"")</f>
        <v/>
      </c>
    </row>
    <row r="169" customFormat="false" ht="22.5" hidden="false" customHeight="true" outlineLevel="0" collapsed="false">
      <c r="K169" s="629" t="str">
        <f aca="false">IF(A169="","",ROW())</f>
        <v/>
      </c>
      <c r="L169" s="629" t="str">
        <f aca="false">IFERROR(INDEX($A$1:$A$1000,SMALL($K$1:$K$1000,ROW(A169))),"")</f>
        <v/>
      </c>
    </row>
    <row r="170" customFormat="false" ht="22.5" hidden="false" customHeight="true" outlineLevel="0" collapsed="false">
      <c r="K170" s="629" t="str">
        <f aca="false">IF(A170="","",ROW())</f>
        <v/>
      </c>
      <c r="L170" s="629" t="str">
        <f aca="false">IFERROR(INDEX($A$1:$A$1000,SMALL($K$1:$K$1000,ROW(A170))),"")</f>
        <v/>
      </c>
    </row>
    <row r="171" customFormat="false" ht="22.5" hidden="false" customHeight="true" outlineLevel="0" collapsed="false">
      <c r="K171" s="629" t="str">
        <f aca="false">IF(A171="","",ROW())</f>
        <v/>
      </c>
      <c r="L171" s="629" t="str">
        <f aca="false">IFERROR(INDEX($A$1:$A$1000,SMALL($K$1:$K$1000,ROW(A171))),"")</f>
        <v/>
      </c>
    </row>
    <row r="172" customFormat="false" ht="22.5" hidden="false" customHeight="true" outlineLevel="0" collapsed="false">
      <c r="K172" s="629" t="str">
        <f aca="false">IF(A172="","",ROW())</f>
        <v/>
      </c>
      <c r="L172" s="629" t="str">
        <f aca="false">IFERROR(INDEX($A$1:$A$1000,SMALL($K$1:$K$1000,ROW(A172))),"")</f>
        <v/>
      </c>
    </row>
    <row r="173" customFormat="false" ht="22.5" hidden="false" customHeight="true" outlineLevel="0" collapsed="false">
      <c r="K173" s="629" t="str">
        <f aca="false">IF(A173="","",ROW())</f>
        <v/>
      </c>
      <c r="L173" s="629" t="str">
        <f aca="false">IFERROR(INDEX($A$1:$A$1000,SMALL($K$1:$K$1000,ROW(A173))),"")</f>
        <v/>
      </c>
    </row>
    <row r="174" customFormat="false" ht="22.5" hidden="false" customHeight="true" outlineLevel="0" collapsed="false">
      <c r="K174" s="629" t="str">
        <f aca="false">IF(A174="","",ROW())</f>
        <v/>
      </c>
      <c r="L174" s="629" t="str">
        <f aca="false">IFERROR(INDEX($A$1:$A$1000,SMALL($K$1:$K$1000,ROW(A174))),"")</f>
        <v/>
      </c>
    </row>
    <row r="175" customFormat="false" ht="22.5" hidden="false" customHeight="true" outlineLevel="0" collapsed="false">
      <c r="K175" s="629" t="str">
        <f aca="false">IF(A175="","",ROW())</f>
        <v/>
      </c>
      <c r="L175" s="629" t="str">
        <f aca="false">IFERROR(INDEX($A$1:$A$1000,SMALL($K$1:$K$1000,ROW(A175))),"")</f>
        <v/>
      </c>
    </row>
    <row r="176" customFormat="false" ht="22.5" hidden="false" customHeight="true" outlineLevel="0" collapsed="false">
      <c r="K176" s="629" t="str">
        <f aca="false">IF(A176="","",ROW())</f>
        <v/>
      </c>
      <c r="L176" s="629" t="str">
        <f aca="false">IFERROR(INDEX($A$1:$A$1000,SMALL($K$1:$K$1000,ROW(A176))),"")</f>
        <v/>
      </c>
    </row>
    <row r="177" customFormat="false" ht="22.5" hidden="false" customHeight="true" outlineLevel="0" collapsed="false">
      <c r="K177" s="629" t="str">
        <f aca="false">IF(A177="","",ROW())</f>
        <v/>
      </c>
      <c r="L177" s="629" t="str">
        <f aca="false">IFERROR(INDEX($A$1:$A$1000,SMALL($K$1:$K$1000,ROW(A177))),"")</f>
        <v/>
      </c>
    </row>
    <row r="178" customFormat="false" ht="22.5" hidden="false" customHeight="true" outlineLevel="0" collapsed="false">
      <c r="K178" s="629" t="str">
        <f aca="false">IF(A178="","",ROW())</f>
        <v/>
      </c>
      <c r="L178" s="629" t="str">
        <f aca="false">IFERROR(INDEX($A$1:$A$1000,SMALL($K$1:$K$1000,ROW(A178))),"")</f>
        <v/>
      </c>
    </row>
    <row r="179" customFormat="false" ht="22.5" hidden="false" customHeight="true" outlineLevel="0" collapsed="false">
      <c r="K179" s="629" t="str">
        <f aca="false">IF(A179="","",ROW())</f>
        <v/>
      </c>
      <c r="L179" s="629" t="str">
        <f aca="false">IFERROR(INDEX($A$1:$A$1000,SMALL($K$1:$K$1000,ROW(A179))),"")</f>
        <v/>
      </c>
    </row>
    <row r="180" customFormat="false" ht="22.5" hidden="false" customHeight="true" outlineLevel="0" collapsed="false">
      <c r="K180" s="629" t="str">
        <f aca="false">IF(A180="","",ROW())</f>
        <v/>
      </c>
      <c r="L180" s="629" t="str">
        <f aca="false">IFERROR(INDEX($A$1:$A$1000,SMALL($K$1:$K$1000,ROW(A180))),"")</f>
        <v/>
      </c>
    </row>
    <row r="181" customFormat="false" ht="22.5" hidden="false" customHeight="true" outlineLevel="0" collapsed="false">
      <c r="K181" s="629" t="str">
        <f aca="false">IF(A181="","",ROW())</f>
        <v/>
      </c>
      <c r="L181" s="629" t="str">
        <f aca="false">IFERROR(INDEX($A$1:$A$1000,SMALL($K$1:$K$1000,ROW(A181))),"")</f>
        <v/>
      </c>
    </row>
    <row r="182" customFormat="false" ht="22.5" hidden="false" customHeight="true" outlineLevel="0" collapsed="false">
      <c r="K182" s="629" t="str">
        <f aca="false">IF(A182="","",ROW())</f>
        <v/>
      </c>
      <c r="L182" s="629" t="str">
        <f aca="false">IFERROR(INDEX($A$1:$A$1000,SMALL($K$1:$K$1000,ROW(A182))),"")</f>
        <v/>
      </c>
    </row>
    <row r="183" customFormat="false" ht="22.5" hidden="false" customHeight="true" outlineLevel="0" collapsed="false">
      <c r="K183" s="629" t="str">
        <f aca="false">IF(A183="","",ROW())</f>
        <v/>
      </c>
      <c r="L183" s="629" t="str">
        <f aca="false">IFERROR(INDEX($A$1:$A$1000,SMALL($K$1:$K$1000,ROW(A183))),"")</f>
        <v/>
      </c>
    </row>
    <row r="184" customFormat="false" ht="22.5" hidden="false" customHeight="true" outlineLevel="0" collapsed="false">
      <c r="K184" s="629" t="str">
        <f aca="false">IF(A184="","",ROW())</f>
        <v/>
      </c>
      <c r="L184" s="629" t="str">
        <f aca="false">IFERROR(INDEX($A$1:$A$1000,SMALL($K$1:$K$1000,ROW(A184))),"")</f>
        <v/>
      </c>
    </row>
    <row r="185" customFormat="false" ht="22.5" hidden="false" customHeight="true" outlineLevel="0" collapsed="false">
      <c r="K185" s="629" t="str">
        <f aca="false">IF(A185="","",ROW())</f>
        <v/>
      </c>
      <c r="L185" s="629" t="str">
        <f aca="false">IFERROR(INDEX($A$1:$A$1000,SMALL($K$1:$K$1000,ROW(A185))),"")</f>
        <v/>
      </c>
    </row>
    <row r="186" customFormat="false" ht="22.5" hidden="false" customHeight="true" outlineLevel="0" collapsed="false">
      <c r="K186" s="629" t="str">
        <f aca="false">IF(A186="","",ROW())</f>
        <v/>
      </c>
      <c r="L186" s="629" t="str">
        <f aca="false">IFERROR(INDEX($A$1:$A$1000,SMALL($K$1:$K$1000,ROW(A186))),"")</f>
        <v/>
      </c>
    </row>
    <row r="187" customFormat="false" ht="22.5" hidden="false" customHeight="true" outlineLevel="0" collapsed="false">
      <c r="K187" s="629" t="str">
        <f aca="false">IF(A187="","",ROW())</f>
        <v/>
      </c>
      <c r="L187" s="629" t="str">
        <f aca="false">IFERROR(INDEX($A$1:$A$1000,SMALL($K$1:$K$1000,ROW(A187))),"")</f>
        <v/>
      </c>
    </row>
    <row r="188" customFormat="false" ht="22.5" hidden="false" customHeight="true" outlineLevel="0" collapsed="false">
      <c r="K188" s="629" t="str">
        <f aca="false">IF(A188="","",ROW())</f>
        <v/>
      </c>
      <c r="L188" s="629" t="str">
        <f aca="false">IFERROR(INDEX($A$1:$A$1000,SMALL($K$1:$K$1000,ROW(A188))),"")</f>
        <v/>
      </c>
    </row>
    <row r="189" customFormat="false" ht="22.5" hidden="false" customHeight="true" outlineLevel="0" collapsed="false">
      <c r="K189" s="629" t="str">
        <f aca="false">IF(A189="","",ROW())</f>
        <v/>
      </c>
      <c r="L189" s="629" t="str">
        <f aca="false">IFERROR(INDEX($A$1:$A$1000,SMALL($K$1:$K$1000,ROW(A189))),"")</f>
        <v/>
      </c>
    </row>
    <row r="190" customFormat="false" ht="22.5" hidden="false" customHeight="true" outlineLevel="0" collapsed="false">
      <c r="K190" s="629" t="str">
        <f aca="false">IF(A190="","",ROW())</f>
        <v/>
      </c>
      <c r="L190" s="629" t="str">
        <f aca="false">IFERROR(INDEX($A$1:$A$1000,SMALL($K$1:$K$1000,ROW(A190))),"")</f>
        <v/>
      </c>
    </row>
    <row r="191" customFormat="false" ht="22.5" hidden="false" customHeight="true" outlineLevel="0" collapsed="false">
      <c r="K191" s="629" t="str">
        <f aca="false">IF(A191="","",ROW())</f>
        <v/>
      </c>
      <c r="L191" s="629" t="str">
        <f aca="false">IFERROR(INDEX($A$1:$A$1000,SMALL($K$1:$K$1000,ROW(A191))),"")</f>
        <v/>
      </c>
    </row>
    <row r="192" customFormat="false" ht="22.5" hidden="false" customHeight="true" outlineLevel="0" collapsed="false">
      <c r="K192" s="629" t="str">
        <f aca="false">IF(A192="","",ROW())</f>
        <v/>
      </c>
      <c r="L192" s="629" t="str">
        <f aca="false">IFERROR(INDEX($A$1:$A$1000,SMALL($K$1:$K$1000,ROW(A192))),"")</f>
        <v/>
      </c>
    </row>
    <row r="193" customFormat="false" ht="22.5" hidden="false" customHeight="true" outlineLevel="0" collapsed="false">
      <c r="K193" s="629" t="str">
        <f aca="false">IF(A193="","",ROW())</f>
        <v/>
      </c>
      <c r="L193" s="629" t="str">
        <f aca="false">IFERROR(INDEX($A$1:$A$1000,SMALL($K$1:$K$1000,ROW(A193))),"")</f>
        <v/>
      </c>
    </row>
    <row r="194" customFormat="false" ht="22.5" hidden="false" customHeight="true" outlineLevel="0" collapsed="false">
      <c r="K194" s="629" t="str">
        <f aca="false">IF(A194="","",ROW())</f>
        <v/>
      </c>
      <c r="L194" s="629" t="str">
        <f aca="false">IFERROR(INDEX($A$1:$A$1000,SMALL($K$1:$K$1000,ROW(A194))),"")</f>
        <v/>
      </c>
    </row>
    <row r="195" customFormat="false" ht="22.5" hidden="false" customHeight="true" outlineLevel="0" collapsed="false">
      <c r="K195" s="629" t="str">
        <f aca="false">IF(A195="","",ROW())</f>
        <v/>
      </c>
      <c r="L195" s="629" t="str">
        <f aca="false">IFERROR(INDEX($A$1:$A$1000,SMALL($K$1:$K$1000,ROW(A195))),"")</f>
        <v/>
      </c>
    </row>
    <row r="196" customFormat="false" ht="22.5" hidden="false" customHeight="true" outlineLevel="0" collapsed="false">
      <c r="K196" s="629" t="str">
        <f aca="false">IF(A196="","",ROW())</f>
        <v/>
      </c>
      <c r="L196" s="629" t="str">
        <f aca="false">IFERROR(INDEX($A$1:$A$1000,SMALL($K$1:$K$1000,ROW(A196))),"")</f>
        <v/>
      </c>
    </row>
    <row r="197" customFormat="false" ht="22.5" hidden="false" customHeight="true" outlineLevel="0" collapsed="false">
      <c r="K197" s="629" t="str">
        <f aca="false">IF(A197="","",ROW())</f>
        <v/>
      </c>
      <c r="L197" s="629" t="str">
        <f aca="false">IFERROR(INDEX($A$1:$A$1000,SMALL($K$1:$K$1000,ROW(A197))),"")</f>
        <v/>
      </c>
    </row>
    <row r="198" customFormat="false" ht="22.5" hidden="false" customHeight="true" outlineLevel="0" collapsed="false">
      <c r="K198" s="629" t="str">
        <f aca="false">IF(A198="","",ROW())</f>
        <v/>
      </c>
      <c r="L198" s="629" t="str">
        <f aca="false">IFERROR(INDEX($A$1:$A$1000,SMALL($K$1:$K$1000,ROW(A198))),"")</f>
        <v/>
      </c>
    </row>
    <row r="199" customFormat="false" ht="22.5" hidden="false" customHeight="true" outlineLevel="0" collapsed="false">
      <c r="K199" s="629" t="str">
        <f aca="false">IF(A199="","",ROW())</f>
        <v/>
      </c>
      <c r="L199" s="629" t="str">
        <f aca="false">IFERROR(INDEX($A$1:$A$1000,SMALL($K$1:$K$1000,ROW(A199))),"")</f>
        <v/>
      </c>
    </row>
    <row r="200" customFormat="false" ht="22.5" hidden="false" customHeight="true" outlineLevel="0" collapsed="false">
      <c r="K200" s="629" t="str">
        <f aca="false">IF(A200="","",ROW())</f>
        <v/>
      </c>
      <c r="L200" s="629" t="str">
        <f aca="false">IFERROR(INDEX($A$1:$A$1000,SMALL($K$1:$K$1000,ROW(A200))),"")</f>
        <v/>
      </c>
    </row>
    <row r="201" customFormat="false" ht="22.5" hidden="false" customHeight="true" outlineLevel="0" collapsed="false">
      <c r="K201" s="629" t="str">
        <f aca="false">IF(A201="","",ROW())</f>
        <v/>
      </c>
      <c r="L201" s="629" t="str">
        <f aca="false">IFERROR(INDEX($A$1:$A$1000,SMALL($K$1:$K$1000,ROW(A201))),"")</f>
        <v/>
      </c>
    </row>
    <row r="202" customFormat="false" ht="22.5" hidden="false" customHeight="true" outlineLevel="0" collapsed="false">
      <c r="K202" s="629" t="str">
        <f aca="false">IF(A202="","",ROW())</f>
        <v/>
      </c>
      <c r="L202" s="629" t="str">
        <f aca="false">IFERROR(INDEX($A$1:$A$1000,SMALL($K$1:$K$1000,ROW(A202))),"")</f>
        <v/>
      </c>
    </row>
    <row r="203" customFormat="false" ht="22.5" hidden="false" customHeight="true" outlineLevel="0" collapsed="false">
      <c r="K203" s="629" t="str">
        <f aca="false">IF(A203="","",ROW())</f>
        <v/>
      </c>
      <c r="L203" s="629" t="str">
        <f aca="false">IFERROR(INDEX($A$1:$A$1000,SMALL($K$1:$K$1000,ROW(A203))),"")</f>
        <v/>
      </c>
    </row>
    <row r="204" customFormat="false" ht="22.5" hidden="false" customHeight="true" outlineLevel="0" collapsed="false">
      <c r="K204" s="629" t="str">
        <f aca="false">IF(A204="","",ROW())</f>
        <v/>
      </c>
      <c r="L204" s="629" t="str">
        <f aca="false">IFERROR(INDEX($A$1:$A$1000,SMALL($K$1:$K$1000,ROW(A204))),"")</f>
        <v/>
      </c>
    </row>
    <row r="205" customFormat="false" ht="22.5" hidden="false" customHeight="true" outlineLevel="0" collapsed="false">
      <c r="K205" s="629" t="str">
        <f aca="false">IF(A205="","",ROW())</f>
        <v/>
      </c>
      <c r="L205" s="629" t="str">
        <f aca="false">IFERROR(INDEX($A$1:$A$1000,SMALL($K$1:$K$1000,ROW(A205))),"")</f>
        <v/>
      </c>
    </row>
    <row r="206" customFormat="false" ht="22.5" hidden="false" customHeight="true" outlineLevel="0" collapsed="false">
      <c r="K206" s="629" t="str">
        <f aca="false">IF(A206="","",ROW())</f>
        <v/>
      </c>
      <c r="L206" s="629" t="str">
        <f aca="false">IFERROR(INDEX($A$1:$A$1000,SMALL($K$1:$K$1000,ROW(A206))),"")</f>
        <v/>
      </c>
    </row>
    <row r="207" customFormat="false" ht="22.5" hidden="false" customHeight="true" outlineLevel="0" collapsed="false">
      <c r="K207" s="629" t="str">
        <f aca="false">IF(A207="","",ROW())</f>
        <v/>
      </c>
      <c r="L207" s="629" t="str">
        <f aca="false">IFERROR(INDEX($A$1:$A$1000,SMALL($K$1:$K$1000,ROW(A207))),"")</f>
        <v/>
      </c>
    </row>
    <row r="208" customFormat="false" ht="22.5" hidden="false" customHeight="true" outlineLevel="0" collapsed="false">
      <c r="K208" s="629" t="str">
        <f aca="false">IF(A208="","",ROW())</f>
        <v/>
      </c>
      <c r="L208" s="629" t="str">
        <f aca="false">IFERROR(INDEX($A$1:$A$1000,SMALL($K$1:$K$1000,ROW(A208))),"")</f>
        <v/>
      </c>
    </row>
    <row r="209" customFormat="false" ht="22.5" hidden="false" customHeight="true" outlineLevel="0" collapsed="false">
      <c r="K209" s="629" t="str">
        <f aca="false">IF(A209="","",ROW())</f>
        <v/>
      </c>
      <c r="L209" s="629" t="str">
        <f aca="false">IFERROR(INDEX($A$1:$A$1000,SMALL($K$1:$K$1000,ROW(A209))),"")</f>
        <v/>
      </c>
    </row>
    <row r="210" customFormat="false" ht="22.5" hidden="false" customHeight="true" outlineLevel="0" collapsed="false">
      <c r="K210" s="629" t="str">
        <f aca="false">IF(A210="","",ROW())</f>
        <v/>
      </c>
      <c r="L210" s="629" t="str">
        <f aca="false">IFERROR(INDEX($A$1:$A$1000,SMALL($K$1:$K$1000,ROW(A210))),"")</f>
        <v/>
      </c>
    </row>
    <row r="211" customFormat="false" ht="22.5" hidden="false" customHeight="true" outlineLevel="0" collapsed="false">
      <c r="K211" s="629" t="str">
        <f aca="false">IF(A211="","",ROW())</f>
        <v/>
      </c>
      <c r="L211" s="629" t="str">
        <f aca="false">IFERROR(INDEX($A$1:$A$1000,SMALL($K$1:$K$1000,ROW(A211))),"")</f>
        <v/>
      </c>
    </row>
    <row r="212" customFormat="false" ht="22.5" hidden="false" customHeight="true" outlineLevel="0" collapsed="false">
      <c r="K212" s="629" t="str">
        <f aca="false">IF(A212="","",ROW())</f>
        <v/>
      </c>
      <c r="L212" s="629" t="str">
        <f aca="false">IFERROR(INDEX($A$1:$A$1000,SMALL($K$1:$K$1000,ROW(A212))),"")</f>
        <v/>
      </c>
    </row>
    <row r="213" customFormat="false" ht="22.5" hidden="false" customHeight="true" outlineLevel="0" collapsed="false">
      <c r="K213" s="629" t="str">
        <f aca="false">IF(A213="","",ROW())</f>
        <v/>
      </c>
      <c r="L213" s="629" t="str">
        <f aca="false">IFERROR(INDEX($A$1:$A$1000,SMALL($K$1:$K$1000,ROW(A213))),"")</f>
        <v/>
      </c>
    </row>
    <row r="214" customFormat="false" ht="22.5" hidden="false" customHeight="true" outlineLevel="0" collapsed="false">
      <c r="K214" s="629" t="str">
        <f aca="false">IF(A214="","",ROW())</f>
        <v/>
      </c>
      <c r="L214" s="629" t="str">
        <f aca="false">IFERROR(INDEX($A$1:$A$1000,SMALL($K$1:$K$1000,ROW(A214))),"")</f>
        <v/>
      </c>
    </row>
    <row r="215" customFormat="false" ht="22.5" hidden="false" customHeight="true" outlineLevel="0" collapsed="false">
      <c r="K215" s="629" t="str">
        <f aca="false">IF(A215="","",ROW())</f>
        <v/>
      </c>
      <c r="L215" s="629" t="str">
        <f aca="false">IFERROR(INDEX($A$1:$A$1000,SMALL($K$1:$K$1000,ROW(A215))),"")</f>
        <v/>
      </c>
    </row>
    <row r="216" customFormat="false" ht="22.5" hidden="false" customHeight="true" outlineLevel="0" collapsed="false">
      <c r="K216" s="629" t="str">
        <f aca="false">IF(A216="","",ROW())</f>
        <v/>
      </c>
      <c r="L216" s="629" t="str">
        <f aca="false">IFERROR(INDEX($A$1:$A$1000,SMALL($K$1:$K$1000,ROW(A216))),"")</f>
        <v/>
      </c>
    </row>
    <row r="217" customFormat="false" ht="22.5" hidden="false" customHeight="true" outlineLevel="0" collapsed="false">
      <c r="K217" s="629" t="str">
        <f aca="false">IF(A217="","",ROW())</f>
        <v/>
      </c>
      <c r="L217" s="629" t="str">
        <f aca="false">IFERROR(INDEX($A$1:$A$1000,SMALL($K$1:$K$1000,ROW(A217))),"")</f>
        <v/>
      </c>
    </row>
    <row r="218" customFormat="false" ht="22.5" hidden="false" customHeight="true" outlineLevel="0" collapsed="false">
      <c r="K218" s="629" t="str">
        <f aca="false">IF(A218="","",ROW())</f>
        <v/>
      </c>
      <c r="L218" s="629" t="str">
        <f aca="false">IFERROR(INDEX($A$1:$A$1000,SMALL($K$1:$K$1000,ROW(A218))),"")</f>
        <v/>
      </c>
    </row>
    <row r="219" customFormat="false" ht="22.5" hidden="false" customHeight="true" outlineLevel="0" collapsed="false">
      <c r="K219" s="629" t="str">
        <f aca="false">IF(A219="","",ROW())</f>
        <v/>
      </c>
      <c r="L219" s="629" t="str">
        <f aca="false">IFERROR(INDEX($A$1:$A$1000,SMALL($K$1:$K$1000,ROW(A219))),"")</f>
        <v/>
      </c>
    </row>
    <row r="220" customFormat="false" ht="22.5" hidden="false" customHeight="true" outlineLevel="0" collapsed="false">
      <c r="K220" s="629" t="str">
        <f aca="false">IF(A220="","",ROW())</f>
        <v/>
      </c>
      <c r="L220" s="629" t="str">
        <f aca="false">IFERROR(INDEX($A$1:$A$1000,SMALL($K$1:$K$1000,ROW(A220))),"")</f>
        <v/>
      </c>
    </row>
    <row r="221" customFormat="false" ht="22.5" hidden="false" customHeight="true" outlineLevel="0" collapsed="false">
      <c r="K221" s="629" t="str">
        <f aca="false">IF(A221="","",ROW())</f>
        <v/>
      </c>
      <c r="L221" s="629" t="str">
        <f aca="false">IFERROR(INDEX($A$1:$A$1000,SMALL($K$1:$K$1000,ROW(A221))),"")</f>
        <v/>
      </c>
    </row>
    <row r="222" customFormat="false" ht="22.5" hidden="false" customHeight="true" outlineLevel="0" collapsed="false">
      <c r="K222" s="629" t="str">
        <f aca="false">IF(A222="","",ROW())</f>
        <v/>
      </c>
      <c r="L222" s="629" t="str">
        <f aca="false">IFERROR(INDEX($A$1:$A$1000,SMALL($K$1:$K$1000,ROW(A222))),"")</f>
        <v/>
      </c>
    </row>
    <row r="223" customFormat="false" ht="22.5" hidden="false" customHeight="true" outlineLevel="0" collapsed="false">
      <c r="K223" s="629" t="str">
        <f aca="false">IF(A223="","",ROW())</f>
        <v/>
      </c>
      <c r="L223" s="629" t="str">
        <f aca="false">IFERROR(INDEX($A$1:$A$1000,SMALL($K$1:$K$1000,ROW(A223))),"")</f>
        <v/>
      </c>
    </row>
    <row r="224" customFormat="false" ht="22.5" hidden="false" customHeight="true" outlineLevel="0" collapsed="false">
      <c r="K224" s="629" t="str">
        <f aca="false">IF(A224="","",ROW())</f>
        <v/>
      </c>
      <c r="L224" s="629" t="str">
        <f aca="false">IFERROR(INDEX($A$1:$A$1000,SMALL($K$1:$K$1000,ROW(A224))),"")</f>
        <v/>
      </c>
    </row>
    <row r="225" customFormat="false" ht="22.5" hidden="false" customHeight="true" outlineLevel="0" collapsed="false">
      <c r="K225" s="629" t="str">
        <f aca="false">IF(A225="","",ROW())</f>
        <v/>
      </c>
      <c r="L225" s="629" t="str">
        <f aca="false">IFERROR(INDEX($A$1:$A$1000,SMALL($K$1:$K$1000,ROW(A225))),"")</f>
        <v/>
      </c>
    </row>
    <row r="226" customFormat="false" ht="22.5" hidden="false" customHeight="true" outlineLevel="0" collapsed="false">
      <c r="K226" s="629" t="str">
        <f aca="false">IF(A226="","",ROW())</f>
        <v/>
      </c>
      <c r="L226" s="629" t="str">
        <f aca="false">IFERROR(INDEX($A$1:$A$1000,SMALL($K$1:$K$1000,ROW(A226))),"")</f>
        <v/>
      </c>
    </row>
    <row r="227" customFormat="false" ht="22.5" hidden="false" customHeight="true" outlineLevel="0" collapsed="false">
      <c r="K227" s="629" t="str">
        <f aca="false">IF(A227="","",ROW())</f>
        <v/>
      </c>
      <c r="L227" s="629" t="str">
        <f aca="false">IFERROR(INDEX($A$1:$A$1000,SMALL($K$1:$K$1000,ROW(A227))),"")</f>
        <v/>
      </c>
    </row>
    <row r="228" customFormat="false" ht="22.5" hidden="false" customHeight="true" outlineLevel="0" collapsed="false">
      <c r="K228" s="629" t="str">
        <f aca="false">IF(A228="","",ROW())</f>
        <v/>
      </c>
      <c r="L228" s="629" t="str">
        <f aca="false">IFERROR(INDEX($A$1:$A$1000,SMALL($K$1:$K$1000,ROW(A228))),"")</f>
        <v/>
      </c>
    </row>
    <row r="229" customFormat="false" ht="22.5" hidden="false" customHeight="true" outlineLevel="0" collapsed="false">
      <c r="K229" s="629" t="str">
        <f aca="false">IF(A229="","",ROW())</f>
        <v/>
      </c>
      <c r="L229" s="629" t="str">
        <f aca="false">IFERROR(INDEX($A$1:$A$1000,SMALL($K$1:$K$1000,ROW(A229))),"")</f>
        <v/>
      </c>
    </row>
    <row r="230" customFormat="false" ht="22.5" hidden="false" customHeight="true" outlineLevel="0" collapsed="false">
      <c r="K230" s="629" t="str">
        <f aca="false">IF(A230="","",ROW())</f>
        <v/>
      </c>
      <c r="L230" s="629" t="str">
        <f aca="false">IFERROR(INDEX($A$1:$A$1000,SMALL($K$1:$K$1000,ROW(A230))),"")</f>
        <v/>
      </c>
    </row>
    <row r="231" customFormat="false" ht="22.5" hidden="false" customHeight="true" outlineLevel="0" collapsed="false">
      <c r="K231" s="629" t="str">
        <f aca="false">IF(A231="","",ROW())</f>
        <v/>
      </c>
      <c r="L231" s="629" t="str">
        <f aca="false">IFERROR(INDEX($A$1:$A$1000,SMALL($K$1:$K$1000,ROW(A231))),"")</f>
        <v/>
      </c>
    </row>
    <row r="232" customFormat="false" ht="22.5" hidden="false" customHeight="true" outlineLevel="0" collapsed="false">
      <c r="K232" s="629" t="str">
        <f aca="false">IF(A232="","",ROW())</f>
        <v/>
      </c>
      <c r="L232" s="629" t="str">
        <f aca="false">IFERROR(INDEX($A$1:$A$1000,SMALL($K$1:$K$1000,ROW(A232))),"")</f>
        <v/>
      </c>
    </row>
    <row r="233" customFormat="false" ht="22.5" hidden="false" customHeight="true" outlineLevel="0" collapsed="false">
      <c r="K233" s="629" t="str">
        <f aca="false">IF(A233="","",ROW())</f>
        <v/>
      </c>
      <c r="L233" s="629" t="str">
        <f aca="false">IFERROR(INDEX($A$1:$A$1000,SMALL($K$1:$K$1000,ROW(A233))),"")</f>
        <v/>
      </c>
    </row>
    <row r="234" customFormat="false" ht="22.5" hidden="false" customHeight="true" outlineLevel="0" collapsed="false">
      <c r="K234" s="629" t="str">
        <f aca="false">IF(A234="","",ROW())</f>
        <v/>
      </c>
      <c r="L234" s="629" t="str">
        <f aca="false">IFERROR(INDEX($A$1:$A$1000,SMALL($K$1:$K$1000,ROW(A234))),"")</f>
        <v/>
      </c>
    </row>
    <row r="235" customFormat="false" ht="22.5" hidden="false" customHeight="true" outlineLevel="0" collapsed="false">
      <c r="K235" s="629" t="str">
        <f aca="false">IF(A235="","",ROW())</f>
        <v/>
      </c>
      <c r="L235" s="629" t="str">
        <f aca="false">IFERROR(INDEX($A$1:$A$1000,SMALL($K$1:$K$1000,ROW(A235))),"")</f>
        <v/>
      </c>
    </row>
    <row r="236" customFormat="false" ht="22.5" hidden="false" customHeight="true" outlineLevel="0" collapsed="false">
      <c r="K236" s="629" t="str">
        <f aca="false">IF(A236="","",ROW())</f>
        <v/>
      </c>
      <c r="L236" s="629" t="str">
        <f aca="false">IFERROR(INDEX($A$1:$A$1000,SMALL($K$1:$K$1000,ROW(A236))),"")</f>
        <v/>
      </c>
    </row>
    <row r="237" customFormat="false" ht="22.5" hidden="false" customHeight="true" outlineLevel="0" collapsed="false">
      <c r="K237" s="629" t="str">
        <f aca="false">IF(A237="","",ROW())</f>
        <v/>
      </c>
      <c r="L237" s="629" t="str">
        <f aca="false">IFERROR(INDEX($A$1:$A$1000,SMALL($K$1:$K$1000,ROW(A237))),"")</f>
        <v/>
      </c>
    </row>
    <row r="238" customFormat="false" ht="22.5" hidden="false" customHeight="true" outlineLevel="0" collapsed="false">
      <c r="K238" s="629" t="str">
        <f aca="false">IF(A238="","",ROW())</f>
        <v/>
      </c>
      <c r="L238" s="629" t="str">
        <f aca="false">IFERROR(INDEX($A$1:$A$1000,SMALL($K$1:$K$1000,ROW(A238))),"")</f>
        <v/>
      </c>
    </row>
    <row r="239" customFormat="false" ht="22.5" hidden="false" customHeight="true" outlineLevel="0" collapsed="false">
      <c r="K239" s="629" t="str">
        <f aca="false">IF(A239="","",ROW())</f>
        <v/>
      </c>
      <c r="L239" s="629" t="str">
        <f aca="false">IFERROR(INDEX($A$1:$A$1000,SMALL($K$1:$K$1000,ROW(A239))),"")</f>
        <v/>
      </c>
    </row>
    <row r="240" customFormat="false" ht="22.5" hidden="false" customHeight="true" outlineLevel="0" collapsed="false">
      <c r="K240" s="629" t="str">
        <f aca="false">IF(A240="","",ROW())</f>
        <v/>
      </c>
      <c r="L240" s="629" t="str">
        <f aca="false">IFERROR(INDEX($A$1:$A$1000,SMALL($K$1:$K$1000,ROW(A240))),"")</f>
        <v/>
      </c>
    </row>
    <row r="241" customFormat="false" ht="22.5" hidden="false" customHeight="true" outlineLevel="0" collapsed="false">
      <c r="K241" s="629" t="str">
        <f aca="false">IF(A241="","",ROW())</f>
        <v/>
      </c>
      <c r="L241" s="629" t="str">
        <f aca="false">IFERROR(INDEX($A$1:$A$1000,SMALL($K$1:$K$1000,ROW(A241))),"")</f>
        <v/>
      </c>
    </row>
    <row r="242" customFormat="false" ht="22.5" hidden="false" customHeight="true" outlineLevel="0" collapsed="false">
      <c r="K242" s="629" t="str">
        <f aca="false">IF(A242="","",ROW())</f>
        <v/>
      </c>
      <c r="L242" s="629" t="str">
        <f aca="false">IFERROR(INDEX($A$1:$A$1000,SMALL($K$1:$K$1000,ROW(A242))),"")</f>
        <v/>
      </c>
    </row>
    <row r="243" customFormat="false" ht="22.5" hidden="false" customHeight="true" outlineLevel="0" collapsed="false">
      <c r="K243" s="629" t="str">
        <f aca="false">IF(A243="","",ROW())</f>
        <v/>
      </c>
      <c r="L243" s="629" t="str">
        <f aca="false">IFERROR(INDEX($A$1:$A$1000,SMALL($K$1:$K$1000,ROW(A243))),"")</f>
        <v/>
      </c>
    </row>
    <row r="244" customFormat="false" ht="22.5" hidden="false" customHeight="true" outlineLevel="0" collapsed="false">
      <c r="K244" s="629" t="str">
        <f aca="false">IF(A244="","",ROW())</f>
        <v/>
      </c>
      <c r="L244" s="629" t="str">
        <f aca="false">IFERROR(INDEX($A$1:$A$1000,SMALL($K$1:$K$1000,ROW(A244))),"")</f>
        <v/>
      </c>
    </row>
    <row r="245" customFormat="false" ht="22.5" hidden="false" customHeight="true" outlineLevel="0" collapsed="false">
      <c r="K245" s="629" t="str">
        <f aca="false">IF(A245="","",ROW())</f>
        <v/>
      </c>
      <c r="L245" s="629" t="str">
        <f aca="false">IFERROR(INDEX($A$1:$A$1000,SMALL($K$1:$K$1000,ROW(A245))),"")</f>
        <v/>
      </c>
    </row>
    <row r="246" customFormat="false" ht="22.5" hidden="false" customHeight="true" outlineLevel="0" collapsed="false">
      <c r="K246" s="629" t="str">
        <f aca="false">IF(A246="","",ROW())</f>
        <v/>
      </c>
      <c r="L246" s="629" t="str">
        <f aca="false">IFERROR(INDEX($A$1:$A$1000,SMALL($K$1:$K$1000,ROW(A246))),"")</f>
        <v/>
      </c>
    </row>
    <row r="247" customFormat="false" ht="22.5" hidden="false" customHeight="true" outlineLevel="0" collapsed="false">
      <c r="K247" s="629" t="str">
        <f aca="false">IF(A247="","",ROW())</f>
        <v/>
      </c>
      <c r="L247" s="629" t="str">
        <f aca="false">IFERROR(INDEX($A$1:$A$1000,SMALL($K$1:$K$1000,ROW(A247))),"")</f>
        <v/>
      </c>
    </row>
    <row r="248" customFormat="false" ht="22.5" hidden="false" customHeight="true" outlineLevel="0" collapsed="false">
      <c r="K248" s="629" t="str">
        <f aca="false">IF(A248="","",ROW())</f>
        <v/>
      </c>
      <c r="L248" s="629" t="str">
        <f aca="false">IFERROR(INDEX($A$1:$A$1000,SMALL($K$1:$K$1000,ROW(A248))),"")</f>
        <v/>
      </c>
    </row>
    <row r="249" customFormat="false" ht="22.5" hidden="false" customHeight="true" outlineLevel="0" collapsed="false">
      <c r="K249" s="629" t="str">
        <f aca="false">IF(A249="","",ROW())</f>
        <v/>
      </c>
      <c r="L249" s="629" t="str">
        <f aca="false">IFERROR(INDEX($A$1:$A$1000,SMALL($K$1:$K$1000,ROW(A249))),"")</f>
        <v/>
      </c>
    </row>
    <row r="250" customFormat="false" ht="22.5" hidden="false" customHeight="true" outlineLevel="0" collapsed="false">
      <c r="K250" s="629" t="str">
        <f aca="false">IF(A250="","",ROW())</f>
        <v/>
      </c>
      <c r="L250" s="629" t="str">
        <f aca="false">IFERROR(INDEX($A$1:$A$1000,SMALL($K$1:$K$1000,ROW(A250))),"")</f>
        <v/>
      </c>
    </row>
    <row r="251" customFormat="false" ht="22.5" hidden="false" customHeight="true" outlineLevel="0" collapsed="false">
      <c r="K251" s="629" t="str">
        <f aca="false">IF(A251="","",ROW())</f>
        <v/>
      </c>
      <c r="L251" s="629" t="str">
        <f aca="false">IFERROR(INDEX($A$1:$A$1000,SMALL($K$1:$K$1000,ROW(A251))),"")</f>
        <v/>
      </c>
    </row>
    <row r="252" customFormat="false" ht="22.5" hidden="false" customHeight="true" outlineLevel="0" collapsed="false">
      <c r="K252" s="629" t="str">
        <f aca="false">IF(A252="","",ROW())</f>
        <v/>
      </c>
      <c r="L252" s="629" t="str">
        <f aca="false">IFERROR(INDEX($A$1:$A$1000,SMALL($K$1:$K$1000,ROW(A252))),"")</f>
        <v/>
      </c>
    </row>
    <row r="253" customFormat="false" ht="22.5" hidden="false" customHeight="true" outlineLevel="0" collapsed="false">
      <c r="K253" s="629" t="str">
        <f aca="false">IF(A253="","",ROW())</f>
        <v/>
      </c>
      <c r="L253" s="629" t="str">
        <f aca="false">IFERROR(INDEX($A$1:$A$1000,SMALL($K$1:$K$1000,ROW(A253))),"")</f>
        <v/>
      </c>
    </row>
    <row r="254" customFormat="false" ht="22.5" hidden="false" customHeight="true" outlineLevel="0" collapsed="false">
      <c r="K254" s="629" t="str">
        <f aca="false">IF(A254="","",ROW())</f>
        <v/>
      </c>
      <c r="L254" s="629" t="str">
        <f aca="false">IFERROR(INDEX($A$1:$A$1000,SMALL($K$1:$K$1000,ROW(A254))),"")</f>
        <v/>
      </c>
    </row>
    <row r="255" customFormat="false" ht="22.5" hidden="false" customHeight="true" outlineLevel="0" collapsed="false">
      <c r="K255" s="629" t="str">
        <f aca="false">IF(A255="","",ROW())</f>
        <v/>
      </c>
      <c r="L255" s="629" t="str">
        <f aca="false">IFERROR(INDEX($A$1:$A$1000,SMALL($K$1:$K$1000,ROW(A255))),"")</f>
        <v/>
      </c>
    </row>
    <row r="256" customFormat="false" ht="22.5" hidden="false" customHeight="true" outlineLevel="0" collapsed="false">
      <c r="K256" s="629" t="str">
        <f aca="false">IF(A256="","",ROW())</f>
        <v/>
      </c>
      <c r="L256" s="629" t="str">
        <f aca="false">IFERROR(INDEX($A$1:$A$1000,SMALL($K$1:$K$1000,ROW(A256))),"")</f>
        <v/>
      </c>
    </row>
    <row r="257" customFormat="false" ht="22.5" hidden="false" customHeight="true" outlineLevel="0" collapsed="false">
      <c r="K257" s="629" t="str">
        <f aca="false">IF(A257="","",ROW())</f>
        <v/>
      </c>
      <c r="L257" s="629" t="str">
        <f aca="false">IFERROR(INDEX($A$1:$A$1000,SMALL($K$1:$K$1000,ROW(A257))),"")</f>
        <v/>
      </c>
    </row>
    <row r="258" customFormat="false" ht="22.5" hidden="false" customHeight="true" outlineLevel="0" collapsed="false">
      <c r="K258" s="629" t="str">
        <f aca="false">IF(A258="","",ROW())</f>
        <v/>
      </c>
      <c r="L258" s="629" t="str">
        <f aca="false">IFERROR(INDEX($A$1:$A$1000,SMALL($K$1:$K$1000,ROW(A258))),"")</f>
        <v/>
      </c>
    </row>
    <row r="259" customFormat="false" ht="22.5" hidden="false" customHeight="true" outlineLevel="0" collapsed="false">
      <c r="K259" s="629" t="str">
        <f aca="false">IF(A259="","",ROW())</f>
        <v/>
      </c>
      <c r="L259" s="629" t="str">
        <f aca="false">IFERROR(INDEX($A$1:$A$1000,SMALL($K$1:$K$1000,ROW(A259))),"")</f>
        <v/>
      </c>
    </row>
    <row r="260" customFormat="false" ht="22.5" hidden="false" customHeight="true" outlineLevel="0" collapsed="false">
      <c r="K260" s="629" t="str">
        <f aca="false">IF(A260="","",ROW())</f>
        <v/>
      </c>
      <c r="L260" s="629" t="str">
        <f aca="false">IFERROR(INDEX($A$1:$A$1000,SMALL($K$1:$K$1000,ROW(A260))),"")</f>
        <v/>
      </c>
    </row>
    <row r="261" customFormat="false" ht="22.5" hidden="false" customHeight="true" outlineLevel="0" collapsed="false">
      <c r="K261" s="629" t="str">
        <f aca="false">IF(A261="","",ROW())</f>
        <v/>
      </c>
      <c r="L261" s="629" t="str">
        <f aca="false">IFERROR(INDEX($A$1:$A$1000,SMALL($K$1:$K$1000,ROW(A261))),"")</f>
        <v/>
      </c>
    </row>
    <row r="262" customFormat="false" ht="22.5" hidden="false" customHeight="true" outlineLevel="0" collapsed="false">
      <c r="K262" s="629" t="str">
        <f aca="false">IF(A262="","",ROW())</f>
        <v/>
      </c>
      <c r="L262" s="629" t="str">
        <f aca="false">IFERROR(INDEX($A$1:$A$1000,SMALL($K$1:$K$1000,ROW(A262))),"")</f>
        <v/>
      </c>
    </row>
    <row r="263" customFormat="false" ht="22.5" hidden="false" customHeight="true" outlineLevel="0" collapsed="false">
      <c r="K263" s="629" t="str">
        <f aca="false">IF(A263="","",ROW())</f>
        <v/>
      </c>
      <c r="L263" s="629" t="str">
        <f aca="false">IFERROR(INDEX($A$1:$A$1000,SMALL($K$1:$K$1000,ROW(A263))),"")</f>
        <v/>
      </c>
    </row>
    <row r="264" customFormat="false" ht="22.5" hidden="false" customHeight="true" outlineLevel="0" collapsed="false">
      <c r="K264" s="629" t="str">
        <f aca="false">IF(A264="","",ROW())</f>
        <v/>
      </c>
      <c r="L264" s="629" t="str">
        <f aca="false">IFERROR(INDEX($A$1:$A$1000,SMALL($K$1:$K$1000,ROW(A264))),"")</f>
        <v/>
      </c>
    </row>
    <row r="265" customFormat="false" ht="22.5" hidden="false" customHeight="true" outlineLevel="0" collapsed="false">
      <c r="K265" s="629" t="str">
        <f aca="false">IF(A265="","",ROW())</f>
        <v/>
      </c>
      <c r="L265" s="629" t="str">
        <f aca="false">IFERROR(INDEX($A$1:$A$1000,SMALL($K$1:$K$1000,ROW(A265))),"")</f>
        <v/>
      </c>
    </row>
    <row r="266" customFormat="false" ht="22.5" hidden="false" customHeight="true" outlineLevel="0" collapsed="false">
      <c r="K266" s="629" t="str">
        <f aca="false">IF(A266="","",ROW())</f>
        <v/>
      </c>
      <c r="L266" s="629" t="str">
        <f aca="false">IFERROR(INDEX($A$1:$A$1000,SMALL($K$1:$K$1000,ROW(A266))),"")</f>
        <v/>
      </c>
    </row>
    <row r="267" customFormat="false" ht="22.5" hidden="false" customHeight="true" outlineLevel="0" collapsed="false">
      <c r="K267" s="629" t="str">
        <f aca="false">IF(A267="","",ROW())</f>
        <v/>
      </c>
      <c r="L267" s="629" t="str">
        <f aca="false">IFERROR(INDEX($A$1:$A$1000,SMALL($K$1:$K$1000,ROW(A267))),"")</f>
        <v/>
      </c>
    </row>
    <row r="268" customFormat="false" ht="22.5" hidden="false" customHeight="true" outlineLevel="0" collapsed="false">
      <c r="K268" s="629" t="str">
        <f aca="false">IF(A268="","",ROW())</f>
        <v/>
      </c>
      <c r="L268" s="629" t="str">
        <f aca="false">IFERROR(INDEX($A$1:$A$1000,SMALL($K$1:$K$1000,ROW(A268))),"")</f>
        <v/>
      </c>
    </row>
    <row r="269" customFormat="false" ht="22.5" hidden="false" customHeight="true" outlineLevel="0" collapsed="false">
      <c r="K269" s="629" t="str">
        <f aca="false">IF(A269="","",ROW())</f>
        <v/>
      </c>
      <c r="L269" s="629" t="str">
        <f aca="false">IFERROR(INDEX($A$1:$A$1000,SMALL($K$1:$K$1000,ROW(A269))),"")</f>
        <v/>
      </c>
    </row>
    <row r="270" customFormat="false" ht="22.5" hidden="false" customHeight="true" outlineLevel="0" collapsed="false">
      <c r="K270" s="629" t="str">
        <f aca="false">IF(A270="","",ROW())</f>
        <v/>
      </c>
      <c r="L270" s="629" t="str">
        <f aca="false">IFERROR(INDEX($A$1:$A$1000,SMALL($K$1:$K$1000,ROW(A270))),"")</f>
        <v/>
      </c>
    </row>
    <row r="271" customFormat="false" ht="22.5" hidden="false" customHeight="true" outlineLevel="0" collapsed="false">
      <c r="K271" s="629" t="str">
        <f aca="false">IF(A271="","",ROW())</f>
        <v/>
      </c>
      <c r="L271" s="629" t="str">
        <f aca="false">IFERROR(INDEX($A$1:$A$1000,SMALL($K$1:$K$1000,ROW(A271))),"")</f>
        <v/>
      </c>
    </row>
    <row r="272" customFormat="false" ht="22.5" hidden="false" customHeight="true" outlineLevel="0" collapsed="false">
      <c r="K272" s="629" t="str">
        <f aca="false">IF(A272="","",ROW())</f>
        <v/>
      </c>
      <c r="L272" s="629" t="str">
        <f aca="false">IFERROR(INDEX($A$1:$A$1000,SMALL($K$1:$K$1000,ROW(A272))),"")</f>
        <v/>
      </c>
    </row>
    <row r="273" customFormat="false" ht="22.5" hidden="false" customHeight="true" outlineLevel="0" collapsed="false">
      <c r="K273" s="629" t="str">
        <f aca="false">IF(A273="","",ROW())</f>
        <v/>
      </c>
      <c r="L273" s="629" t="str">
        <f aca="false">IFERROR(INDEX($A$1:$A$1000,SMALL($K$1:$K$1000,ROW(A273))),"")</f>
        <v/>
      </c>
    </row>
    <row r="274" customFormat="false" ht="22.5" hidden="false" customHeight="true" outlineLevel="0" collapsed="false">
      <c r="K274" s="629" t="str">
        <f aca="false">IF(A274="","",ROW())</f>
        <v/>
      </c>
      <c r="L274" s="629" t="str">
        <f aca="false">IFERROR(INDEX($A$1:$A$1000,SMALL($K$1:$K$1000,ROW(A274))),"")</f>
        <v/>
      </c>
    </row>
    <row r="275" customFormat="false" ht="22.5" hidden="false" customHeight="true" outlineLevel="0" collapsed="false">
      <c r="K275" s="629" t="str">
        <f aca="false">IF(A275="","",ROW())</f>
        <v/>
      </c>
      <c r="L275" s="629" t="str">
        <f aca="false">IFERROR(INDEX($A$1:$A$1000,SMALL($K$1:$K$1000,ROW(A275))),"")</f>
        <v/>
      </c>
    </row>
    <row r="276" customFormat="false" ht="22.5" hidden="false" customHeight="true" outlineLevel="0" collapsed="false">
      <c r="K276" s="629" t="str">
        <f aca="false">IF(A276="","",ROW())</f>
        <v/>
      </c>
      <c r="L276" s="629" t="str">
        <f aca="false">IFERROR(INDEX($A$1:$A$1000,SMALL($K$1:$K$1000,ROW(A276))),"")</f>
        <v/>
      </c>
    </row>
    <row r="277" customFormat="false" ht="22.5" hidden="false" customHeight="true" outlineLevel="0" collapsed="false">
      <c r="K277" s="629" t="str">
        <f aca="false">IF(A277="","",ROW())</f>
        <v/>
      </c>
      <c r="L277" s="629" t="str">
        <f aca="false">IFERROR(INDEX($A$1:$A$1000,SMALL($K$1:$K$1000,ROW(A277))),"")</f>
        <v/>
      </c>
    </row>
    <row r="278" customFormat="false" ht="22.5" hidden="false" customHeight="true" outlineLevel="0" collapsed="false">
      <c r="K278" s="629" t="str">
        <f aca="false">IF(A278="","",ROW())</f>
        <v/>
      </c>
      <c r="L278" s="629" t="str">
        <f aca="false">IFERROR(INDEX($A$1:$A$1000,SMALL($K$1:$K$1000,ROW(A278))),"")</f>
        <v/>
      </c>
    </row>
    <row r="279" customFormat="false" ht="22.5" hidden="false" customHeight="true" outlineLevel="0" collapsed="false">
      <c r="K279" s="629" t="str">
        <f aca="false">IF(A279="","",ROW())</f>
        <v/>
      </c>
      <c r="L279" s="629" t="str">
        <f aca="false">IFERROR(INDEX($A$1:$A$1000,SMALL($K$1:$K$1000,ROW(A279))),"")</f>
        <v/>
      </c>
    </row>
    <row r="280" customFormat="false" ht="22.5" hidden="false" customHeight="true" outlineLevel="0" collapsed="false">
      <c r="K280" s="629" t="str">
        <f aca="false">IF(A280="","",ROW())</f>
        <v/>
      </c>
      <c r="L280" s="629" t="str">
        <f aca="false">IFERROR(INDEX($A$1:$A$1000,SMALL($K$1:$K$1000,ROW(A280))),"")</f>
        <v/>
      </c>
    </row>
    <row r="281" customFormat="false" ht="22.5" hidden="false" customHeight="true" outlineLevel="0" collapsed="false">
      <c r="K281" s="629" t="str">
        <f aca="false">IF(A281="","",ROW())</f>
        <v/>
      </c>
      <c r="L281" s="629" t="str">
        <f aca="false">IFERROR(INDEX($A$1:$A$1000,SMALL($K$1:$K$1000,ROW(A281))),"")</f>
        <v/>
      </c>
    </row>
    <row r="282" customFormat="false" ht="22.5" hidden="false" customHeight="true" outlineLevel="0" collapsed="false">
      <c r="K282" s="629" t="str">
        <f aca="false">IF(A282="","",ROW())</f>
        <v/>
      </c>
      <c r="L282" s="629" t="str">
        <f aca="false">IFERROR(INDEX($A$1:$A$1000,SMALL($K$1:$K$1000,ROW(A282))),"")</f>
        <v/>
      </c>
    </row>
    <row r="283" customFormat="false" ht="22.5" hidden="false" customHeight="true" outlineLevel="0" collapsed="false">
      <c r="K283" s="629" t="str">
        <f aca="false">IF(A283="","",ROW())</f>
        <v/>
      </c>
      <c r="L283" s="629" t="str">
        <f aca="false">IFERROR(INDEX($A$1:$A$1000,SMALL($K$1:$K$1000,ROW(A283))),"")</f>
        <v/>
      </c>
    </row>
    <row r="284" customFormat="false" ht="22.5" hidden="false" customHeight="true" outlineLevel="0" collapsed="false">
      <c r="K284" s="629" t="str">
        <f aca="false">IF(A284="","",ROW())</f>
        <v/>
      </c>
      <c r="L284" s="629" t="str">
        <f aca="false">IFERROR(INDEX($A$1:$A$1000,SMALL($K$1:$K$1000,ROW(A284))),"")</f>
        <v/>
      </c>
    </row>
    <row r="285" customFormat="false" ht="22.5" hidden="false" customHeight="true" outlineLevel="0" collapsed="false">
      <c r="K285" s="629" t="str">
        <f aca="false">IF(A285="","",ROW())</f>
        <v/>
      </c>
      <c r="L285" s="629" t="str">
        <f aca="false">IFERROR(INDEX($A$1:$A$1000,SMALL($K$1:$K$1000,ROW(A285))),"")</f>
        <v/>
      </c>
    </row>
    <row r="286" customFormat="false" ht="22.5" hidden="false" customHeight="true" outlineLevel="0" collapsed="false">
      <c r="K286" s="629" t="str">
        <f aca="false">IF(A286="","",ROW())</f>
        <v/>
      </c>
      <c r="L286" s="629" t="str">
        <f aca="false">IFERROR(INDEX($A$1:$A$1000,SMALL($K$1:$K$1000,ROW(A286))),"")</f>
        <v/>
      </c>
    </row>
    <row r="287" customFormat="false" ht="22.5" hidden="false" customHeight="true" outlineLevel="0" collapsed="false">
      <c r="K287" s="629" t="str">
        <f aca="false">IF(A287="","",ROW())</f>
        <v/>
      </c>
      <c r="L287" s="629" t="str">
        <f aca="false">IFERROR(INDEX($A$1:$A$1000,SMALL($K$1:$K$1000,ROW(A287))),"")</f>
        <v/>
      </c>
    </row>
    <row r="288" customFormat="false" ht="22.5" hidden="false" customHeight="true" outlineLevel="0" collapsed="false">
      <c r="K288" s="629" t="str">
        <f aca="false">IF(A288="","",ROW())</f>
        <v/>
      </c>
      <c r="L288" s="629" t="str">
        <f aca="false">IFERROR(INDEX($A$1:$A$1000,SMALL($K$1:$K$1000,ROW(A288))),"")</f>
        <v/>
      </c>
    </row>
    <row r="289" customFormat="false" ht="22.5" hidden="false" customHeight="true" outlineLevel="0" collapsed="false">
      <c r="K289" s="629" t="str">
        <f aca="false">IF(A289="","",ROW())</f>
        <v/>
      </c>
      <c r="L289" s="629" t="str">
        <f aca="false">IFERROR(INDEX($A$1:$A$1000,SMALL($K$1:$K$1000,ROW(A289))),"")</f>
        <v/>
      </c>
    </row>
    <row r="290" customFormat="false" ht="22.5" hidden="false" customHeight="true" outlineLevel="0" collapsed="false">
      <c r="K290" s="629" t="str">
        <f aca="false">IF(A290="","",ROW())</f>
        <v/>
      </c>
      <c r="L290" s="629" t="str">
        <f aca="false">IFERROR(INDEX($A$1:$A$1000,SMALL($K$1:$K$1000,ROW(A290))),"")</f>
        <v/>
      </c>
    </row>
    <row r="291" customFormat="false" ht="22.5" hidden="false" customHeight="true" outlineLevel="0" collapsed="false">
      <c r="K291" s="629" t="str">
        <f aca="false">IF(A291="","",ROW())</f>
        <v/>
      </c>
      <c r="L291" s="629" t="str">
        <f aca="false">IFERROR(INDEX($A$1:$A$1000,SMALL($K$1:$K$1000,ROW(A291))),"")</f>
        <v/>
      </c>
    </row>
    <row r="292" customFormat="false" ht="22.5" hidden="false" customHeight="true" outlineLevel="0" collapsed="false">
      <c r="K292" s="629" t="str">
        <f aca="false">IF(A292="","",ROW())</f>
        <v/>
      </c>
      <c r="L292" s="629" t="str">
        <f aca="false">IFERROR(INDEX($A$1:$A$1000,SMALL($K$1:$K$1000,ROW(A292))),"")</f>
        <v/>
      </c>
    </row>
    <row r="293" customFormat="false" ht="22.5" hidden="false" customHeight="true" outlineLevel="0" collapsed="false">
      <c r="K293" s="629" t="str">
        <f aca="false">IF(A293="","",ROW())</f>
        <v/>
      </c>
      <c r="L293" s="629" t="str">
        <f aca="false">IFERROR(INDEX($A$1:$A$1000,SMALL($K$1:$K$1000,ROW(A293))),"")</f>
        <v/>
      </c>
    </row>
    <row r="294" customFormat="false" ht="22.5" hidden="false" customHeight="true" outlineLevel="0" collapsed="false">
      <c r="K294" s="629" t="str">
        <f aca="false">IF(A294="","",ROW())</f>
        <v/>
      </c>
      <c r="L294" s="629" t="str">
        <f aca="false">IFERROR(INDEX($A$1:$A$1000,SMALL($K$1:$K$1000,ROW(A294))),"")</f>
        <v/>
      </c>
    </row>
    <row r="295" customFormat="false" ht="22.5" hidden="false" customHeight="true" outlineLevel="0" collapsed="false">
      <c r="K295" s="629" t="str">
        <f aca="false">IF(A295="","",ROW())</f>
        <v/>
      </c>
      <c r="L295" s="629" t="str">
        <f aca="false">IFERROR(INDEX($A$1:$A$1000,SMALL($K$1:$K$1000,ROW(A295))),"")</f>
        <v/>
      </c>
    </row>
    <row r="296" customFormat="false" ht="22.5" hidden="false" customHeight="true" outlineLevel="0" collapsed="false">
      <c r="K296" s="629" t="str">
        <f aca="false">IF(A296="","",ROW())</f>
        <v/>
      </c>
      <c r="L296" s="629" t="str">
        <f aca="false">IFERROR(INDEX($A$1:$A$1000,SMALL($K$1:$K$1000,ROW(A296))),"")</f>
        <v/>
      </c>
    </row>
    <row r="297" customFormat="false" ht="22.5" hidden="false" customHeight="true" outlineLevel="0" collapsed="false">
      <c r="K297" s="629" t="str">
        <f aca="false">IF(A297="","",ROW())</f>
        <v/>
      </c>
      <c r="L297" s="629" t="str">
        <f aca="false">IFERROR(INDEX($A$1:$A$1000,SMALL($K$1:$K$1000,ROW(A297))),"")</f>
        <v/>
      </c>
    </row>
    <row r="298" customFormat="false" ht="22.5" hidden="false" customHeight="true" outlineLevel="0" collapsed="false">
      <c r="K298" s="629" t="str">
        <f aca="false">IF(A298="","",ROW())</f>
        <v/>
      </c>
      <c r="L298" s="629" t="str">
        <f aca="false">IFERROR(INDEX($A$1:$A$1000,SMALL($K$1:$K$1000,ROW(A298))),"")</f>
        <v/>
      </c>
    </row>
    <row r="299" customFormat="false" ht="22.5" hidden="false" customHeight="true" outlineLevel="0" collapsed="false">
      <c r="K299" s="629" t="str">
        <f aca="false">IF(A299="","",ROW())</f>
        <v/>
      </c>
      <c r="L299" s="629" t="str">
        <f aca="false">IFERROR(INDEX($A$1:$A$1000,SMALL($K$1:$K$1000,ROW(A299))),"")</f>
        <v/>
      </c>
    </row>
    <row r="300" customFormat="false" ht="22.5" hidden="false" customHeight="true" outlineLevel="0" collapsed="false">
      <c r="K300" s="629" t="str">
        <f aca="false">IF(A300="","",ROW())</f>
        <v/>
      </c>
      <c r="L300" s="629" t="str">
        <f aca="false">IFERROR(INDEX($A$1:$A$1000,SMALL($K$1:$K$1000,ROW(A300))),"")</f>
        <v/>
      </c>
    </row>
    <row r="301" customFormat="false" ht="22.5" hidden="false" customHeight="true" outlineLevel="0" collapsed="false">
      <c r="K301" s="629" t="str">
        <f aca="false">IF(A301="","",ROW())</f>
        <v/>
      </c>
      <c r="L301" s="629" t="str">
        <f aca="false">IFERROR(INDEX($A$1:$A$1000,SMALL($K$1:$K$1000,ROW(A301))),"")</f>
        <v/>
      </c>
    </row>
    <row r="302" customFormat="false" ht="22.5" hidden="false" customHeight="true" outlineLevel="0" collapsed="false">
      <c r="K302" s="629" t="str">
        <f aca="false">IF(A302="","",ROW())</f>
        <v/>
      </c>
      <c r="L302" s="629" t="str">
        <f aca="false">IFERROR(INDEX($A$1:$A$1000,SMALL($K$1:$K$1000,ROW(A302))),"")</f>
        <v/>
      </c>
    </row>
    <row r="303" customFormat="false" ht="22.5" hidden="false" customHeight="true" outlineLevel="0" collapsed="false">
      <c r="K303" s="629" t="str">
        <f aca="false">IF(A303="","",ROW())</f>
        <v/>
      </c>
      <c r="L303" s="629" t="str">
        <f aca="false">IFERROR(INDEX($A$1:$A$1000,SMALL($K$1:$K$1000,ROW(A303))),"")</f>
        <v/>
      </c>
    </row>
    <row r="304" customFormat="false" ht="22.5" hidden="false" customHeight="true" outlineLevel="0" collapsed="false">
      <c r="K304" s="629" t="str">
        <f aca="false">IF(A304="","",ROW())</f>
        <v/>
      </c>
      <c r="L304" s="629" t="str">
        <f aca="false">IFERROR(INDEX($A$1:$A$1000,SMALL($K$1:$K$1000,ROW(A304))),"")</f>
        <v/>
      </c>
    </row>
    <row r="305" customFormat="false" ht="22.5" hidden="false" customHeight="true" outlineLevel="0" collapsed="false">
      <c r="K305" s="629" t="str">
        <f aca="false">IF(A305="","",ROW())</f>
        <v/>
      </c>
      <c r="L305" s="629" t="str">
        <f aca="false">IFERROR(INDEX($A$1:$A$1000,SMALL($K$1:$K$1000,ROW(A305))),"")</f>
        <v/>
      </c>
    </row>
    <row r="306" customFormat="false" ht="22.5" hidden="false" customHeight="true" outlineLevel="0" collapsed="false">
      <c r="K306" s="629" t="str">
        <f aca="false">IF(A306="","",ROW())</f>
        <v/>
      </c>
      <c r="L306" s="629" t="str">
        <f aca="false">IFERROR(INDEX($A$1:$A$1000,SMALL($K$1:$K$1000,ROW(A306))),"")</f>
        <v/>
      </c>
    </row>
    <row r="307" customFormat="false" ht="22.5" hidden="false" customHeight="true" outlineLevel="0" collapsed="false">
      <c r="K307" s="629" t="str">
        <f aca="false">IF(A307="","",ROW())</f>
        <v/>
      </c>
      <c r="L307" s="629" t="str">
        <f aca="false">IFERROR(INDEX($A$1:$A$1000,SMALL($K$1:$K$1000,ROW(A307))),"")</f>
        <v/>
      </c>
    </row>
    <row r="308" customFormat="false" ht="22.5" hidden="false" customHeight="true" outlineLevel="0" collapsed="false">
      <c r="K308" s="629" t="str">
        <f aca="false">IF(A308="","",ROW())</f>
        <v/>
      </c>
      <c r="L308" s="629" t="str">
        <f aca="false">IFERROR(INDEX($A$1:$A$1000,SMALL($K$1:$K$1000,ROW(A308))),"")</f>
        <v/>
      </c>
    </row>
    <row r="309" customFormat="false" ht="22.5" hidden="false" customHeight="true" outlineLevel="0" collapsed="false">
      <c r="K309" s="629" t="str">
        <f aca="false">IF(A309="","",ROW())</f>
        <v/>
      </c>
      <c r="L309" s="629" t="str">
        <f aca="false">IFERROR(INDEX($A$1:$A$1000,SMALL($K$1:$K$1000,ROW(A309))),"")</f>
        <v/>
      </c>
    </row>
    <row r="310" customFormat="false" ht="22.5" hidden="false" customHeight="true" outlineLevel="0" collapsed="false">
      <c r="K310" s="629" t="str">
        <f aca="false">IF(A310="","",ROW())</f>
        <v/>
      </c>
      <c r="L310" s="629" t="str">
        <f aca="false">IFERROR(INDEX($A$1:$A$1000,SMALL($K$1:$K$1000,ROW(A310))),"")</f>
        <v/>
      </c>
    </row>
    <row r="311" customFormat="false" ht="22.5" hidden="false" customHeight="true" outlineLevel="0" collapsed="false">
      <c r="K311" s="629" t="str">
        <f aca="false">IF(A311="","",ROW())</f>
        <v/>
      </c>
      <c r="L311" s="629" t="str">
        <f aca="false">IFERROR(INDEX($A$1:$A$1000,SMALL($K$1:$K$1000,ROW(A311))),"")</f>
        <v/>
      </c>
    </row>
    <row r="312" customFormat="false" ht="22.5" hidden="false" customHeight="true" outlineLevel="0" collapsed="false">
      <c r="K312" s="629" t="str">
        <f aca="false">IF(A312="","",ROW())</f>
        <v/>
      </c>
      <c r="L312" s="629" t="str">
        <f aca="false">IFERROR(INDEX($A$1:$A$1000,SMALL($K$1:$K$1000,ROW(A312))),"")</f>
        <v/>
      </c>
    </row>
    <row r="313" customFormat="false" ht="22.5" hidden="false" customHeight="true" outlineLevel="0" collapsed="false">
      <c r="K313" s="629" t="str">
        <f aca="false">IF(A313="","",ROW())</f>
        <v/>
      </c>
      <c r="L313" s="629" t="str">
        <f aca="false">IFERROR(INDEX($A$1:$A$1000,SMALL($K$1:$K$1000,ROW(A313))),"")</f>
        <v/>
      </c>
    </row>
    <row r="314" customFormat="false" ht="22.5" hidden="false" customHeight="true" outlineLevel="0" collapsed="false">
      <c r="K314" s="629" t="str">
        <f aca="false">IF(A314="","",ROW())</f>
        <v/>
      </c>
      <c r="L314" s="629" t="str">
        <f aca="false">IFERROR(INDEX($A$1:$A$1000,SMALL($K$1:$K$1000,ROW(A314))),"")</f>
        <v/>
      </c>
    </row>
    <row r="315" customFormat="false" ht="22.5" hidden="false" customHeight="true" outlineLevel="0" collapsed="false">
      <c r="K315" s="629" t="str">
        <f aca="false">IF(A315="","",ROW())</f>
        <v/>
      </c>
      <c r="L315" s="629" t="str">
        <f aca="false">IFERROR(INDEX($A$1:$A$1000,SMALL($K$1:$K$1000,ROW(A315))),"")</f>
        <v/>
      </c>
    </row>
    <row r="316" customFormat="false" ht="22.5" hidden="false" customHeight="true" outlineLevel="0" collapsed="false">
      <c r="K316" s="629" t="str">
        <f aca="false">IF(A316="","",ROW())</f>
        <v/>
      </c>
      <c r="L316" s="629" t="str">
        <f aca="false">IFERROR(INDEX($A$1:$A$1000,SMALL($K$1:$K$1000,ROW(A316))),"")</f>
        <v/>
      </c>
    </row>
    <row r="317" customFormat="false" ht="22.5" hidden="false" customHeight="true" outlineLevel="0" collapsed="false">
      <c r="K317" s="629" t="str">
        <f aca="false">IF(A317="","",ROW())</f>
        <v/>
      </c>
      <c r="L317" s="629" t="str">
        <f aca="false">IFERROR(INDEX($A$1:$A$1000,SMALL($K$1:$K$1000,ROW(A317))),"")</f>
        <v/>
      </c>
    </row>
    <row r="318" customFormat="false" ht="22.5" hidden="false" customHeight="true" outlineLevel="0" collapsed="false">
      <c r="K318" s="629" t="str">
        <f aca="false">IF(A318="","",ROW())</f>
        <v/>
      </c>
      <c r="L318" s="629" t="str">
        <f aca="false">IFERROR(INDEX($A$1:$A$1000,SMALL($K$1:$K$1000,ROW(A318))),"")</f>
        <v/>
      </c>
    </row>
    <row r="319" customFormat="false" ht="22.5" hidden="false" customHeight="true" outlineLevel="0" collapsed="false">
      <c r="K319" s="629" t="str">
        <f aca="false">IF(A319="","",ROW())</f>
        <v/>
      </c>
      <c r="L319" s="629" t="str">
        <f aca="false">IFERROR(INDEX($A$1:$A$1000,SMALL($K$1:$K$1000,ROW(A319))),"")</f>
        <v/>
      </c>
    </row>
    <row r="320" customFormat="false" ht="22.5" hidden="false" customHeight="true" outlineLevel="0" collapsed="false">
      <c r="K320" s="629" t="str">
        <f aca="false">IF(A320="","",ROW())</f>
        <v/>
      </c>
      <c r="L320" s="629" t="str">
        <f aca="false">IFERROR(INDEX($A$1:$A$1000,SMALL($K$1:$K$1000,ROW(A320))),"")</f>
        <v/>
      </c>
    </row>
    <row r="321" customFormat="false" ht="22.5" hidden="false" customHeight="true" outlineLevel="0" collapsed="false">
      <c r="K321" s="629" t="str">
        <f aca="false">IF(A321="","",ROW())</f>
        <v/>
      </c>
      <c r="L321" s="629" t="str">
        <f aca="false">IFERROR(INDEX($A$1:$A$1000,SMALL($K$1:$K$1000,ROW(A321))),"")</f>
        <v/>
      </c>
    </row>
    <row r="322" customFormat="false" ht="22.5" hidden="false" customHeight="true" outlineLevel="0" collapsed="false">
      <c r="K322" s="629" t="str">
        <f aca="false">IF(A322="","",ROW())</f>
        <v/>
      </c>
      <c r="L322" s="629" t="str">
        <f aca="false">IFERROR(INDEX($A$1:$A$1000,SMALL($K$1:$K$1000,ROW(A322))),"")</f>
        <v/>
      </c>
    </row>
    <row r="323" customFormat="false" ht="22.5" hidden="false" customHeight="true" outlineLevel="0" collapsed="false">
      <c r="K323" s="629" t="str">
        <f aca="false">IF(A323="","",ROW())</f>
        <v/>
      </c>
      <c r="L323" s="629" t="str">
        <f aca="false">IFERROR(INDEX($A$1:$A$1000,SMALL($K$1:$K$1000,ROW(A323))),"")</f>
        <v/>
      </c>
    </row>
    <row r="324" customFormat="false" ht="22.5" hidden="false" customHeight="true" outlineLevel="0" collapsed="false">
      <c r="K324" s="629" t="str">
        <f aca="false">IF(A324="","",ROW())</f>
        <v/>
      </c>
      <c r="L324" s="629" t="str">
        <f aca="false">IFERROR(INDEX($A$1:$A$1000,SMALL($K$1:$K$1000,ROW(A324))),"")</f>
        <v/>
      </c>
    </row>
    <row r="325" customFormat="false" ht="22.5" hidden="false" customHeight="true" outlineLevel="0" collapsed="false">
      <c r="K325" s="629" t="str">
        <f aca="false">IF(A325="","",ROW())</f>
        <v/>
      </c>
      <c r="L325" s="629" t="str">
        <f aca="false">IFERROR(INDEX($A$1:$A$1000,SMALL($K$1:$K$1000,ROW(A325))),"")</f>
        <v/>
      </c>
    </row>
    <row r="326" customFormat="false" ht="22.5" hidden="false" customHeight="true" outlineLevel="0" collapsed="false">
      <c r="K326" s="629" t="str">
        <f aca="false">IF(A326="","",ROW())</f>
        <v/>
      </c>
      <c r="L326" s="629" t="str">
        <f aca="false">IFERROR(INDEX($A$1:$A$1000,SMALL($K$1:$K$1000,ROW(A326))),"")</f>
        <v/>
      </c>
    </row>
    <row r="327" customFormat="false" ht="22.5" hidden="false" customHeight="true" outlineLevel="0" collapsed="false">
      <c r="K327" s="629" t="str">
        <f aca="false">IF(A327="","",ROW())</f>
        <v/>
      </c>
      <c r="L327" s="629" t="str">
        <f aca="false">IFERROR(INDEX($A$1:$A$1000,SMALL($K$1:$K$1000,ROW(A327))),"")</f>
        <v/>
      </c>
    </row>
    <row r="328" customFormat="false" ht="22.5" hidden="false" customHeight="true" outlineLevel="0" collapsed="false">
      <c r="K328" s="629" t="str">
        <f aca="false">IF(A328="","",ROW())</f>
        <v/>
      </c>
      <c r="L328" s="629" t="str">
        <f aca="false">IFERROR(INDEX($A$1:$A$1000,SMALL($K$1:$K$1000,ROW(A328))),"")</f>
        <v/>
      </c>
    </row>
    <row r="329" customFormat="false" ht="22.5" hidden="false" customHeight="true" outlineLevel="0" collapsed="false">
      <c r="K329" s="629" t="str">
        <f aca="false">IF(A329="","",ROW())</f>
        <v/>
      </c>
      <c r="L329" s="629" t="str">
        <f aca="false">IFERROR(INDEX($A$1:$A$1000,SMALL($K$1:$K$1000,ROW(A329))),"")</f>
        <v/>
      </c>
    </row>
    <row r="330" customFormat="false" ht="22.5" hidden="false" customHeight="true" outlineLevel="0" collapsed="false">
      <c r="K330" s="629" t="str">
        <f aca="false">IF(A330="","",ROW())</f>
        <v/>
      </c>
      <c r="L330" s="629" t="str">
        <f aca="false">IFERROR(INDEX($A$1:$A$1000,SMALL($K$1:$K$1000,ROW(A330))),"")</f>
        <v/>
      </c>
    </row>
    <row r="331" customFormat="false" ht="22.5" hidden="false" customHeight="true" outlineLevel="0" collapsed="false">
      <c r="K331" s="629" t="str">
        <f aca="false">IF(A331="","",ROW())</f>
        <v/>
      </c>
      <c r="L331" s="629" t="str">
        <f aca="false">IFERROR(INDEX($A$1:$A$1000,SMALL($K$1:$K$1000,ROW(A331))),"")</f>
        <v/>
      </c>
    </row>
    <row r="332" customFormat="false" ht="22.5" hidden="false" customHeight="true" outlineLevel="0" collapsed="false">
      <c r="K332" s="629" t="str">
        <f aca="false">IF(A332="","",ROW())</f>
        <v/>
      </c>
      <c r="L332" s="629" t="str">
        <f aca="false">IFERROR(INDEX($A$1:$A$1000,SMALL($K$1:$K$1000,ROW(A332))),"")</f>
        <v/>
      </c>
    </row>
    <row r="333" customFormat="false" ht="22.5" hidden="false" customHeight="true" outlineLevel="0" collapsed="false">
      <c r="K333" s="629" t="str">
        <f aca="false">IF(A333="","",ROW())</f>
        <v/>
      </c>
      <c r="L333" s="629" t="str">
        <f aca="false">IFERROR(INDEX($A$1:$A$1000,SMALL($K$1:$K$1000,ROW(A333))),"")</f>
        <v/>
      </c>
    </row>
    <row r="334" customFormat="false" ht="22.5" hidden="false" customHeight="true" outlineLevel="0" collapsed="false">
      <c r="K334" s="629" t="str">
        <f aca="false">IF(A334="","",ROW())</f>
        <v/>
      </c>
      <c r="L334" s="629" t="str">
        <f aca="false">IFERROR(INDEX($A$1:$A$1000,SMALL($K$1:$K$1000,ROW(A334))),"")</f>
        <v/>
      </c>
    </row>
    <row r="335" customFormat="false" ht="22.5" hidden="false" customHeight="true" outlineLevel="0" collapsed="false">
      <c r="K335" s="629" t="str">
        <f aca="false">IF(A335="","",ROW())</f>
        <v/>
      </c>
      <c r="L335" s="629" t="str">
        <f aca="false">IFERROR(INDEX($A$1:$A$1000,SMALL($K$1:$K$1000,ROW(A335))),"")</f>
        <v/>
      </c>
    </row>
    <row r="336" customFormat="false" ht="22.5" hidden="false" customHeight="true" outlineLevel="0" collapsed="false">
      <c r="K336" s="629" t="str">
        <f aca="false">IF(A336="","",ROW())</f>
        <v/>
      </c>
      <c r="L336" s="629" t="str">
        <f aca="false">IFERROR(INDEX($A$1:$A$1000,SMALL($K$1:$K$1000,ROW(A336))),"")</f>
        <v/>
      </c>
    </row>
    <row r="337" customFormat="false" ht="22.5" hidden="false" customHeight="true" outlineLevel="0" collapsed="false">
      <c r="K337" s="629" t="str">
        <f aca="false">IF(A337="","",ROW())</f>
        <v/>
      </c>
      <c r="L337" s="629" t="str">
        <f aca="false">IFERROR(INDEX($A$1:$A$1000,SMALL($K$1:$K$1000,ROW(A337))),"")</f>
        <v/>
      </c>
    </row>
    <row r="338" customFormat="false" ht="22.5" hidden="false" customHeight="true" outlineLevel="0" collapsed="false">
      <c r="K338" s="629" t="str">
        <f aca="false">IF(A338="","",ROW())</f>
        <v/>
      </c>
      <c r="L338" s="629" t="str">
        <f aca="false">IFERROR(INDEX($A$1:$A$1000,SMALL($K$1:$K$1000,ROW(A338))),"")</f>
        <v/>
      </c>
    </row>
    <row r="339" customFormat="false" ht="22.5" hidden="false" customHeight="true" outlineLevel="0" collapsed="false">
      <c r="K339" s="629" t="str">
        <f aca="false">IF(A339="","",ROW())</f>
        <v/>
      </c>
      <c r="L339" s="629" t="str">
        <f aca="false">IFERROR(INDEX($A$1:$A$1000,SMALL($K$1:$K$1000,ROW(A339))),"")</f>
        <v/>
      </c>
    </row>
    <row r="340" customFormat="false" ht="22.5" hidden="false" customHeight="true" outlineLevel="0" collapsed="false">
      <c r="K340" s="629" t="str">
        <f aca="false">IF(A340="","",ROW())</f>
        <v/>
      </c>
      <c r="L340" s="629" t="str">
        <f aca="false">IFERROR(INDEX($A$1:$A$1000,SMALL($K$1:$K$1000,ROW(A340))),"")</f>
        <v/>
      </c>
    </row>
    <row r="341" customFormat="false" ht="22.5" hidden="false" customHeight="true" outlineLevel="0" collapsed="false">
      <c r="K341" s="629" t="str">
        <f aca="false">IF(A341="","",ROW())</f>
        <v/>
      </c>
      <c r="L341" s="629" t="str">
        <f aca="false">IFERROR(INDEX($A$1:$A$1000,SMALL($K$1:$K$1000,ROW(A341))),"")</f>
        <v/>
      </c>
    </row>
    <row r="342" customFormat="false" ht="22.5" hidden="false" customHeight="true" outlineLevel="0" collapsed="false">
      <c r="K342" s="629" t="str">
        <f aca="false">IF(A342="","",ROW())</f>
        <v/>
      </c>
      <c r="L342" s="629" t="str">
        <f aca="false">IFERROR(INDEX($A$1:$A$1000,SMALL($K$1:$K$1000,ROW(A342))),"")</f>
        <v/>
      </c>
    </row>
    <row r="343" customFormat="false" ht="22.5" hidden="false" customHeight="true" outlineLevel="0" collapsed="false">
      <c r="K343" s="629" t="str">
        <f aca="false">IF(A343="","",ROW())</f>
        <v/>
      </c>
      <c r="L343" s="629" t="str">
        <f aca="false">IFERROR(INDEX($A$1:$A$1000,SMALL($K$1:$K$1000,ROW(A343))),"")</f>
        <v/>
      </c>
    </row>
    <row r="344" customFormat="false" ht="22.5" hidden="false" customHeight="true" outlineLevel="0" collapsed="false">
      <c r="K344" s="629" t="str">
        <f aca="false">IF(A344="","",ROW())</f>
        <v/>
      </c>
      <c r="L344" s="629" t="str">
        <f aca="false">IFERROR(INDEX($A$1:$A$1000,SMALL($K$1:$K$1000,ROW(A344))),"")</f>
        <v/>
      </c>
    </row>
    <row r="345" customFormat="false" ht="22.5" hidden="false" customHeight="true" outlineLevel="0" collapsed="false">
      <c r="K345" s="629" t="str">
        <f aca="false">IF(A345="","",ROW())</f>
        <v/>
      </c>
      <c r="L345" s="629" t="str">
        <f aca="false">IFERROR(INDEX($A$1:$A$1000,SMALL($K$1:$K$1000,ROW(A345))),"")</f>
        <v/>
      </c>
    </row>
    <row r="346" customFormat="false" ht="22.5" hidden="false" customHeight="true" outlineLevel="0" collapsed="false">
      <c r="K346" s="629" t="str">
        <f aca="false">IF(A346="","",ROW())</f>
        <v/>
      </c>
      <c r="L346" s="629" t="str">
        <f aca="false">IFERROR(INDEX($A$1:$A$1000,SMALL($K$1:$K$1000,ROW(A346))),"")</f>
        <v/>
      </c>
    </row>
    <row r="347" customFormat="false" ht="22.5" hidden="false" customHeight="true" outlineLevel="0" collapsed="false">
      <c r="K347" s="629" t="str">
        <f aca="false">IF(A347="","",ROW())</f>
        <v/>
      </c>
      <c r="L347" s="629" t="str">
        <f aca="false">IFERROR(INDEX($A$1:$A$1000,SMALL($K$1:$K$1000,ROW(A347))),"")</f>
        <v/>
      </c>
    </row>
    <row r="348" customFormat="false" ht="22.5" hidden="false" customHeight="true" outlineLevel="0" collapsed="false">
      <c r="K348" s="629" t="str">
        <f aca="false">IF(A348="","",ROW())</f>
        <v/>
      </c>
      <c r="L348" s="629" t="str">
        <f aca="false">IFERROR(INDEX($A$1:$A$1000,SMALL($K$1:$K$1000,ROW(A348))),"")</f>
        <v/>
      </c>
    </row>
    <row r="349" customFormat="false" ht="22.5" hidden="false" customHeight="true" outlineLevel="0" collapsed="false">
      <c r="K349" s="629" t="str">
        <f aca="false">IF(A349="","",ROW())</f>
        <v/>
      </c>
      <c r="L349" s="629" t="str">
        <f aca="false">IFERROR(INDEX($A$1:$A$1000,SMALL($K$1:$K$1000,ROW(A349))),"")</f>
        <v/>
      </c>
    </row>
    <row r="350" customFormat="false" ht="22.5" hidden="false" customHeight="true" outlineLevel="0" collapsed="false">
      <c r="K350" s="629" t="str">
        <f aca="false">IF(A350="","",ROW())</f>
        <v/>
      </c>
      <c r="L350" s="629" t="str">
        <f aca="false">IFERROR(INDEX($A$1:$A$1000,SMALL($K$1:$K$1000,ROW(A350))),"")</f>
        <v/>
      </c>
    </row>
    <row r="351" customFormat="false" ht="22.5" hidden="false" customHeight="true" outlineLevel="0" collapsed="false">
      <c r="K351" s="629" t="str">
        <f aca="false">IF(A351="","",ROW())</f>
        <v/>
      </c>
      <c r="L351" s="629" t="str">
        <f aca="false">IFERROR(INDEX($A$1:$A$1000,SMALL($K$1:$K$1000,ROW(A351))),"")</f>
        <v/>
      </c>
    </row>
    <row r="352" customFormat="false" ht="22.5" hidden="false" customHeight="true" outlineLevel="0" collapsed="false">
      <c r="K352" s="629" t="str">
        <f aca="false">IF(A352="","",ROW())</f>
        <v/>
      </c>
      <c r="L352" s="629" t="str">
        <f aca="false">IFERROR(INDEX($A$1:$A$1000,SMALL($K$1:$K$1000,ROW(A352))),"")</f>
        <v/>
      </c>
    </row>
    <row r="353" customFormat="false" ht="22.5" hidden="false" customHeight="true" outlineLevel="0" collapsed="false">
      <c r="K353" s="629" t="str">
        <f aca="false">IF(A353="","",ROW())</f>
        <v/>
      </c>
      <c r="L353" s="629" t="str">
        <f aca="false">IFERROR(INDEX($A$1:$A$1000,SMALL($K$1:$K$1000,ROW(A353))),"")</f>
        <v/>
      </c>
    </row>
    <row r="354" customFormat="false" ht="22.5" hidden="false" customHeight="true" outlineLevel="0" collapsed="false">
      <c r="K354" s="629" t="str">
        <f aca="false">IF(A354="","",ROW())</f>
        <v/>
      </c>
      <c r="L354" s="629" t="str">
        <f aca="false">IFERROR(INDEX($A$1:$A$1000,SMALL($K$1:$K$1000,ROW(A354))),"")</f>
        <v/>
      </c>
    </row>
    <row r="355" customFormat="false" ht="22.5" hidden="false" customHeight="true" outlineLevel="0" collapsed="false">
      <c r="K355" s="629" t="str">
        <f aca="false">IF(A355="","",ROW())</f>
        <v/>
      </c>
      <c r="L355" s="629" t="str">
        <f aca="false">IFERROR(INDEX($A$1:$A$1000,SMALL($K$1:$K$1000,ROW(A355))),"")</f>
        <v/>
      </c>
    </row>
    <row r="356" customFormat="false" ht="22.5" hidden="false" customHeight="true" outlineLevel="0" collapsed="false">
      <c r="K356" s="629" t="str">
        <f aca="false">IF(A356="","",ROW())</f>
        <v/>
      </c>
      <c r="L356" s="629" t="str">
        <f aca="false">IFERROR(INDEX($A$1:$A$1000,SMALL($K$1:$K$1000,ROW(A356))),"")</f>
        <v/>
      </c>
    </row>
    <row r="357" customFormat="false" ht="22.5" hidden="false" customHeight="true" outlineLevel="0" collapsed="false">
      <c r="K357" s="629" t="str">
        <f aca="false">IF(A357="","",ROW())</f>
        <v/>
      </c>
      <c r="L357" s="629" t="str">
        <f aca="false">IFERROR(INDEX($A$1:$A$1000,SMALL($K$1:$K$1000,ROW(A357))),"")</f>
        <v/>
      </c>
    </row>
    <row r="358" customFormat="false" ht="22.5" hidden="false" customHeight="true" outlineLevel="0" collapsed="false">
      <c r="K358" s="629" t="str">
        <f aca="false">IF(A358="","",ROW())</f>
        <v/>
      </c>
      <c r="L358" s="629" t="str">
        <f aca="false">IFERROR(INDEX($A$1:$A$1000,SMALL($K$1:$K$1000,ROW(A358))),"")</f>
        <v/>
      </c>
    </row>
    <row r="359" customFormat="false" ht="22.5" hidden="false" customHeight="true" outlineLevel="0" collapsed="false">
      <c r="K359" s="629" t="str">
        <f aca="false">IF(A359="","",ROW())</f>
        <v/>
      </c>
      <c r="L359" s="629" t="str">
        <f aca="false">IFERROR(INDEX($A$1:$A$1000,SMALL($K$1:$K$1000,ROW(A359))),"")</f>
        <v/>
      </c>
    </row>
    <row r="360" customFormat="false" ht="22.5" hidden="false" customHeight="true" outlineLevel="0" collapsed="false">
      <c r="K360" s="629" t="str">
        <f aca="false">IF(A360="","",ROW())</f>
        <v/>
      </c>
      <c r="L360" s="629" t="str">
        <f aca="false">IFERROR(INDEX($A$1:$A$1000,SMALL($K$1:$K$1000,ROW(A360))),"")</f>
        <v/>
      </c>
    </row>
    <row r="361" customFormat="false" ht="22.5" hidden="false" customHeight="true" outlineLevel="0" collapsed="false">
      <c r="K361" s="629" t="str">
        <f aca="false">IF(A361="","",ROW())</f>
        <v/>
      </c>
      <c r="L361" s="629" t="str">
        <f aca="false">IFERROR(INDEX($A$1:$A$1000,SMALL($K$1:$K$1000,ROW(A361))),"")</f>
        <v/>
      </c>
    </row>
    <row r="362" customFormat="false" ht="22.5" hidden="false" customHeight="true" outlineLevel="0" collapsed="false">
      <c r="K362" s="629" t="str">
        <f aca="false">IF(A362="","",ROW())</f>
        <v/>
      </c>
      <c r="L362" s="629" t="str">
        <f aca="false">IFERROR(INDEX($A$1:$A$1000,SMALL($K$1:$K$1000,ROW(A362))),"")</f>
        <v/>
      </c>
    </row>
    <row r="363" customFormat="false" ht="22.5" hidden="false" customHeight="true" outlineLevel="0" collapsed="false">
      <c r="K363" s="629" t="str">
        <f aca="false">IF(A363="","",ROW())</f>
        <v/>
      </c>
      <c r="L363" s="629" t="str">
        <f aca="false">IFERROR(INDEX($A$1:$A$1000,SMALL($K$1:$K$1000,ROW(A363))),"")</f>
        <v/>
      </c>
    </row>
    <row r="364" customFormat="false" ht="22.5" hidden="false" customHeight="true" outlineLevel="0" collapsed="false">
      <c r="K364" s="629" t="str">
        <f aca="false">IF(A364="","",ROW())</f>
        <v/>
      </c>
      <c r="L364" s="629" t="str">
        <f aca="false">IFERROR(INDEX($A$1:$A$1000,SMALL($K$1:$K$1000,ROW(A364))),"")</f>
        <v/>
      </c>
    </row>
    <row r="365" customFormat="false" ht="22.5" hidden="false" customHeight="true" outlineLevel="0" collapsed="false">
      <c r="K365" s="629" t="str">
        <f aca="false">IF(A365="","",ROW())</f>
        <v/>
      </c>
      <c r="L365" s="629" t="str">
        <f aca="false">IFERROR(INDEX($A$1:$A$1000,SMALL($K$1:$K$1000,ROW(A365))),"")</f>
        <v/>
      </c>
    </row>
    <row r="366" customFormat="false" ht="22.5" hidden="false" customHeight="true" outlineLevel="0" collapsed="false">
      <c r="K366" s="629" t="str">
        <f aca="false">IF(A366="","",ROW())</f>
        <v/>
      </c>
      <c r="L366" s="629" t="str">
        <f aca="false">IFERROR(INDEX($A$1:$A$1000,SMALL($K$1:$K$1000,ROW(A366))),"")</f>
        <v/>
      </c>
    </row>
    <row r="367" customFormat="false" ht="22.5" hidden="false" customHeight="true" outlineLevel="0" collapsed="false">
      <c r="K367" s="629" t="str">
        <f aca="false">IF(A367="","",ROW())</f>
        <v/>
      </c>
      <c r="L367" s="629" t="str">
        <f aca="false">IFERROR(INDEX($A$1:$A$1000,SMALL($K$1:$K$1000,ROW(A367))),"")</f>
        <v/>
      </c>
    </row>
    <row r="368" customFormat="false" ht="22.5" hidden="false" customHeight="true" outlineLevel="0" collapsed="false">
      <c r="K368" s="629" t="str">
        <f aca="false">IF(A368="","",ROW())</f>
        <v/>
      </c>
      <c r="L368" s="629" t="str">
        <f aca="false">IFERROR(INDEX($A$1:$A$1000,SMALL($K$1:$K$1000,ROW(A368))),"")</f>
        <v/>
      </c>
    </row>
    <row r="369" customFormat="false" ht="22.5" hidden="false" customHeight="true" outlineLevel="0" collapsed="false">
      <c r="K369" s="629" t="str">
        <f aca="false">IF(A369="","",ROW())</f>
        <v/>
      </c>
      <c r="L369" s="629" t="str">
        <f aca="false">IFERROR(INDEX($A$1:$A$1000,SMALL($K$1:$K$1000,ROW(A369))),"")</f>
        <v/>
      </c>
    </row>
    <row r="370" customFormat="false" ht="22.5" hidden="false" customHeight="true" outlineLevel="0" collapsed="false">
      <c r="K370" s="629" t="str">
        <f aca="false">IF(A370="","",ROW())</f>
        <v/>
      </c>
      <c r="L370" s="629" t="str">
        <f aca="false">IFERROR(INDEX($A$1:$A$1000,SMALL($K$1:$K$1000,ROW(A370))),"")</f>
        <v/>
      </c>
    </row>
    <row r="371" customFormat="false" ht="22.5" hidden="false" customHeight="true" outlineLevel="0" collapsed="false">
      <c r="K371" s="629" t="str">
        <f aca="false">IF(A371="","",ROW())</f>
        <v/>
      </c>
      <c r="L371" s="629" t="str">
        <f aca="false">IFERROR(INDEX($A$1:$A$1000,SMALL($K$1:$K$1000,ROW(A371))),"")</f>
        <v/>
      </c>
    </row>
    <row r="372" customFormat="false" ht="22.5" hidden="false" customHeight="true" outlineLevel="0" collapsed="false">
      <c r="K372" s="629" t="str">
        <f aca="false">IF(A372="","",ROW())</f>
        <v/>
      </c>
      <c r="L372" s="629" t="str">
        <f aca="false">IFERROR(INDEX($A$1:$A$1000,SMALL($K$1:$K$1000,ROW(A372))),"")</f>
        <v/>
      </c>
    </row>
    <row r="373" customFormat="false" ht="22.5" hidden="false" customHeight="true" outlineLevel="0" collapsed="false">
      <c r="K373" s="629" t="str">
        <f aca="false">IF(A373="","",ROW())</f>
        <v/>
      </c>
      <c r="L373" s="629" t="str">
        <f aca="false">IFERROR(INDEX($A$1:$A$1000,SMALL($K$1:$K$1000,ROW(A373))),"")</f>
        <v/>
      </c>
    </row>
    <row r="374" customFormat="false" ht="22.5" hidden="false" customHeight="true" outlineLevel="0" collapsed="false">
      <c r="K374" s="629" t="str">
        <f aca="false">IF(A374="","",ROW())</f>
        <v/>
      </c>
      <c r="L374" s="629" t="str">
        <f aca="false">IFERROR(INDEX($A$1:$A$1000,SMALL($K$1:$K$1000,ROW(A374))),"")</f>
        <v/>
      </c>
    </row>
    <row r="375" customFormat="false" ht="22.5" hidden="false" customHeight="true" outlineLevel="0" collapsed="false">
      <c r="K375" s="629" t="str">
        <f aca="false">IF(A375="","",ROW())</f>
        <v/>
      </c>
      <c r="L375" s="629" t="str">
        <f aca="false">IFERROR(INDEX($A$1:$A$1000,SMALL($K$1:$K$1000,ROW(A375))),"")</f>
        <v/>
      </c>
    </row>
    <row r="376" customFormat="false" ht="22.5" hidden="false" customHeight="true" outlineLevel="0" collapsed="false">
      <c r="K376" s="629" t="str">
        <f aca="false">IF(A376="","",ROW())</f>
        <v/>
      </c>
      <c r="L376" s="629" t="str">
        <f aca="false">IFERROR(INDEX($A$1:$A$1000,SMALL($K$1:$K$1000,ROW(A376))),"")</f>
        <v/>
      </c>
    </row>
    <row r="377" customFormat="false" ht="22.5" hidden="false" customHeight="true" outlineLevel="0" collapsed="false">
      <c r="K377" s="629" t="str">
        <f aca="false">IF(A377="","",ROW())</f>
        <v/>
      </c>
      <c r="L377" s="629" t="str">
        <f aca="false">IFERROR(INDEX($A$1:$A$1000,SMALL($K$1:$K$1000,ROW(A377))),"")</f>
        <v/>
      </c>
    </row>
    <row r="378" customFormat="false" ht="22.5" hidden="false" customHeight="true" outlineLevel="0" collapsed="false">
      <c r="K378" s="629" t="str">
        <f aca="false">IF(A378="","",ROW())</f>
        <v/>
      </c>
      <c r="L378" s="629" t="str">
        <f aca="false">IFERROR(INDEX($A$1:$A$1000,SMALL($K$1:$K$1000,ROW(A378))),"")</f>
        <v/>
      </c>
    </row>
    <row r="379" customFormat="false" ht="22.5" hidden="false" customHeight="true" outlineLevel="0" collapsed="false">
      <c r="K379" s="629" t="str">
        <f aca="false">IF(A379="","",ROW())</f>
        <v/>
      </c>
      <c r="L379" s="629" t="str">
        <f aca="false">IFERROR(INDEX($A$1:$A$1000,SMALL($K$1:$K$1000,ROW(A379))),"")</f>
        <v/>
      </c>
    </row>
    <row r="380" customFormat="false" ht="22.5" hidden="false" customHeight="true" outlineLevel="0" collapsed="false">
      <c r="K380" s="629" t="str">
        <f aca="false">IF(A380="","",ROW())</f>
        <v/>
      </c>
      <c r="L380" s="629" t="str">
        <f aca="false">IFERROR(INDEX($A$1:$A$1000,SMALL($K$1:$K$1000,ROW(A380))),"")</f>
        <v/>
      </c>
    </row>
    <row r="381" customFormat="false" ht="22.5" hidden="false" customHeight="true" outlineLevel="0" collapsed="false">
      <c r="K381" s="629" t="str">
        <f aca="false">IF(A381="","",ROW())</f>
        <v/>
      </c>
      <c r="L381" s="629" t="str">
        <f aca="false">IFERROR(INDEX($A$1:$A$1000,SMALL($K$1:$K$1000,ROW(A381))),"")</f>
        <v/>
      </c>
    </row>
    <row r="382" customFormat="false" ht="22.5" hidden="false" customHeight="true" outlineLevel="0" collapsed="false">
      <c r="K382" s="629" t="str">
        <f aca="false">IF(A382="","",ROW())</f>
        <v/>
      </c>
      <c r="L382" s="629" t="str">
        <f aca="false">IFERROR(INDEX($A$1:$A$1000,SMALL($K$1:$K$1000,ROW(A382))),"")</f>
        <v/>
      </c>
    </row>
    <row r="383" customFormat="false" ht="22.5" hidden="false" customHeight="true" outlineLevel="0" collapsed="false">
      <c r="K383" s="629" t="str">
        <f aca="false">IF(A383="","",ROW())</f>
        <v/>
      </c>
      <c r="L383" s="629" t="str">
        <f aca="false">IFERROR(INDEX($A$1:$A$1000,SMALL($K$1:$K$1000,ROW(A383))),"")</f>
        <v/>
      </c>
    </row>
    <row r="384" customFormat="false" ht="22.5" hidden="false" customHeight="true" outlineLevel="0" collapsed="false">
      <c r="K384" s="629" t="str">
        <f aca="false">IF(A384="","",ROW())</f>
        <v/>
      </c>
      <c r="L384" s="629" t="str">
        <f aca="false">IFERROR(INDEX($A$1:$A$1000,SMALL($K$1:$K$1000,ROW(A384))),"")</f>
        <v/>
      </c>
    </row>
    <row r="385" customFormat="false" ht="22.5" hidden="false" customHeight="true" outlineLevel="0" collapsed="false">
      <c r="K385" s="629" t="str">
        <f aca="false">IF(A385="","",ROW())</f>
        <v/>
      </c>
      <c r="L385" s="629" t="str">
        <f aca="false">IFERROR(INDEX($A$1:$A$1000,SMALL($K$1:$K$1000,ROW(A385))),"")</f>
        <v/>
      </c>
    </row>
    <row r="386" customFormat="false" ht="22.5" hidden="false" customHeight="true" outlineLevel="0" collapsed="false">
      <c r="K386" s="629" t="str">
        <f aca="false">IF(A386="","",ROW())</f>
        <v/>
      </c>
      <c r="L386" s="629" t="str">
        <f aca="false">IFERROR(INDEX($A$1:$A$1000,SMALL($K$1:$K$1000,ROW(A386))),"")</f>
        <v/>
      </c>
    </row>
    <row r="387" customFormat="false" ht="22.5" hidden="false" customHeight="true" outlineLevel="0" collapsed="false">
      <c r="K387" s="629" t="str">
        <f aca="false">IF(A387="","",ROW())</f>
        <v/>
      </c>
      <c r="L387" s="629" t="str">
        <f aca="false">IFERROR(INDEX($A$1:$A$1000,SMALL($K$1:$K$1000,ROW(A387))),"")</f>
        <v/>
      </c>
    </row>
    <row r="388" customFormat="false" ht="22.5" hidden="false" customHeight="true" outlineLevel="0" collapsed="false">
      <c r="K388" s="629" t="str">
        <f aca="false">IF(A388="","",ROW())</f>
        <v/>
      </c>
      <c r="L388" s="629" t="str">
        <f aca="false">IFERROR(INDEX($A$1:$A$1000,SMALL($K$1:$K$1000,ROW(A388))),"")</f>
        <v/>
      </c>
    </row>
    <row r="389" customFormat="false" ht="22.5" hidden="false" customHeight="true" outlineLevel="0" collapsed="false">
      <c r="K389" s="629" t="str">
        <f aca="false">IF(A389="","",ROW())</f>
        <v/>
      </c>
      <c r="L389" s="629" t="str">
        <f aca="false">IFERROR(INDEX($A$1:$A$1000,SMALL($K$1:$K$1000,ROW(A389))),"")</f>
        <v/>
      </c>
    </row>
    <row r="390" customFormat="false" ht="22.5" hidden="false" customHeight="true" outlineLevel="0" collapsed="false">
      <c r="K390" s="629" t="str">
        <f aca="false">IF(A390="","",ROW())</f>
        <v/>
      </c>
      <c r="L390" s="629" t="str">
        <f aca="false">IFERROR(INDEX($A$1:$A$1000,SMALL($K$1:$K$1000,ROW(A390))),"")</f>
        <v/>
      </c>
    </row>
    <row r="391" customFormat="false" ht="22.5" hidden="false" customHeight="true" outlineLevel="0" collapsed="false">
      <c r="K391" s="629" t="str">
        <f aca="false">IF(A391="","",ROW())</f>
        <v/>
      </c>
      <c r="L391" s="629" t="str">
        <f aca="false">IFERROR(INDEX($A$1:$A$1000,SMALL($K$1:$K$1000,ROW(A391))),"")</f>
        <v/>
      </c>
    </row>
    <row r="392" customFormat="false" ht="22.5" hidden="false" customHeight="true" outlineLevel="0" collapsed="false">
      <c r="K392" s="629" t="str">
        <f aca="false">IF(A392="","",ROW())</f>
        <v/>
      </c>
      <c r="L392" s="629" t="str">
        <f aca="false">IFERROR(INDEX($A$1:$A$1000,SMALL($K$1:$K$1000,ROW(A392))),"")</f>
        <v/>
      </c>
    </row>
    <row r="393" customFormat="false" ht="22.5" hidden="false" customHeight="true" outlineLevel="0" collapsed="false">
      <c r="K393" s="629" t="str">
        <f aca="false">IF(A393="","",ROW())</f>
        <v/>
      </c>
      <c r="L393" s="629" t="str">
        <f aca="false">IFERROR(INDEX($A$1:$A$1000,SMALL($K$1:$K$1000,ROW(A393))),"")</f>
        <v/>
      </c>
    </row>
    <row r="394" customFormat="false" ht="22.5" hidden="false" customHeight="true" outlineLevel="0" collapsed="false">
      <c r="K394" s="629" t="str">
        <f aca="false">IF(A394="","",ROW())</f>
        <v/>
      </c>
      <c r="L394" s="629" t="str">
        <f aca="false">IFERROR(INDEX($A$1:$A$1000,SMALL($K$1:$K$1000,ROW(A394))),"")</f>
        <v/>
      </c>
    </row>
    <row r="395" customFormat="false" ht="22.5" hidden="false" customHeight="true" outlineLevel="0" collapsed="false">
      <c r="K395" s="629" t="str">
        <f aca="false">IF(A395="","",ROW())</f>
        <v/>
      </c>
      <c r="L395" s="629" t="str">
        <f aca="false">IFERROR(INDEX($A$1:$A$1000,SMALL($K$1:$K$1000,ROW(A395))),"")</f>
        <v/>
      </c>
    </row>
    <row r="396" customFormat="false" ht="22.5" hidden="false" customHeight="true" outlineLevel="0" collapsed="false">
      <c r="K396" s="629" t="str">
        <f aca="false">IF(A396="","",ROW())</f>
        <v/>
      </c>
      <c r="L396" s="629" t="str">
        <f aca="false">IFERROR(INDEX($A$1:$A$1000,SMALL($K$1:$K$1000,ROW(A396))),"")</f>
        <v/>
      </c>
    </row>
    <row r="397" customFormat="false" ht="22.5" hidden="false" customHeight="true" outlineLevel="0" collapsed="false">
      <c r="K397" s="629" t="str">
        <f aca="false">IF(A397="","",ROW())</f>
        <v/>
      </c>
      <c r="L397" s="629" t="str">
        <f aca="false">IFERROR(INDEX($A$1:$A$1000,SMALL($K$1:$K$1000,ROW(A397))),"")</f>
        <v/>
      </c>
    </row>
    <row r="398" customFormat="false" ht="22.5" hidden="false" customHeight="true" outlineLevel="0" collapsed="false">
      <c r="K398" s="629" t="str">
        <f aca="false">IF(A398="","",ROW())</f>
        <v/>
      </c>
      <c r="L398" s="629" t="str">
        <f aca="false">IFERROR(INDEX($A$1:$A$1000,SMALL($K$1:$K$1000,ROW(A398))),"")</f>
        <v/>
      </c>
    </row>
    <row r="399" customFormat="false" ht="22.5" hidden="false" customHeight="true" outlineLevel="0" collapsed="false">
      <c r="K399" s="629" t="str">
        <f aca="false">IF(A399="","",ROW())</f>
        <v/>
      </c>
      <c r="L399" s="629" t="str">
        <f aca="false">IFERROR(INDEX($A$1:$A$1000,SMALL($K$1:$K$1000,ROW(A399))),"")</f>
        <v/>
      </c>
    </row>
    <row r="400" customFormat="false" ht="22.5" hidden="false" customHeight="true" outlineLevel="0" collapsed="false">
      <c r="K400" s="629" t="str">
        <f aca="false">IF(A400="","",ROW())</f>
        <v/>
      </c>
      <c r="L400" s="629" t="str">
        <f aca="false">IFERROR(INDEX($A$1:$A$1000,SMALL($K$1:$K$1000,ROW(A400))),"")</f>
        <v/>
      </c>
    </row>
    <row r="401" customFormat="false" ht="22.5" hidden="false" customHeight="true" outlineLevel="0" collapsed="false">
      <c r="K401" s="629" t="str">
        <f aca="false">IF(A401="","",ROW())</f>
        <v/>
      </c>
      <c r="L401" s="629" t="str">
        <f aca="false">IFERROR(INDEX($A$1:$A$1000,SMALL($K$1:$K$1000,ROW(A401))),"")</f>
        <v/>
      </c>
    </row>
    <row r="402" customFormat="false" ht="22.5" hidden="false" customHeight="true" outlineLevel="0" collapsed="false">
      <c r="K402" s="629" t="str">
        <f aca="false">IF(A402="","",ROW())</f>
        <v/>
      </c>
      <c r="L402" s="629" t="str">
        <f aca="false">IFERROR(INDEX($A$1:$A$1000,SMALL($K$1:$K$1000,ROW(A402))),"")</f>
        <v/>
      </c>
    </row>
    <row r="403" customFormat="false" ht="22.5" hidden="false" customHeight="true" outlineLevel="0" collapsed="false">
      <c r="K403" s="629" t="str">
        <f aca="false">IF(A403="","",ROW())</f>
        <v/>
      </c>
      <c r="L403" s="629" t="str">
        <f aca="false">IFERROR(INDEX($A$1:$A$1000,SMALL($K$1:$K$1000,ROW(A403))),"")</f>
        <v/>
      </c>
    </row>
    <row r="404" customFormat="false" ht="22.5" hidden="false" customHeight="true" outlineLevel="0" collapsed="false">
      <c r="K404" s="629" t="str">
        <f aca="false">IF(A404="","",ROW())</f>
        <v/>
      </c>
      <c r="L404" s="629" t="str">
        <f aca="false">IFERROR(INDEX($A$1:$A$1000,SMALL($K$1:$K$1000,ROW(A404))),"")</f>
        <v/>
      </c>
    </row>
    <row r="405" customFormat="false" ht="22.5" hidden="false" customHeight="true" outlineLevel="0" collapsed="false">
      <c r="K405" s="629" t="str">
        <f aca="false">IF(A405="","",ROW())</f>
        <v/>
      </c>
      <c r="L405" s="629" t="str">
        <f aca="false">IFERROR(INDEX($A$1:$A$1000,SMALL($K$1:$K$1000,ROW(A405))),"")</f>
        <v/>
      </c>
    </row>
    <row r="406" customFormat="false" ht="22.5" hidden="false" customHeight="true" outlineLevel="0" collapsed="false">
      <c r="K406" s="629" t="str">
        <f aca="false">IF(A406="","",ROW())</f>
        <v/>
      </c>
      <c r="L406" s="629" t="str">
        <f aca="false">IFERROR(INDEX($A$1:$A$1000,SMALL($K$1:$K$1000,ROW(A406))),"")</f>
        <v/>
      </c>
    </row>
    <row r="407" customFormat="false" ht="22.5" hidden="false" customHeight="true" outlineLevel="0" collapsed="false">
      <c r="K407" s="629" t="str">
        <f aca="false">IF(A407="","",ROW())</f>
        <v/>
      </c>
      <c r="L407" s="629" t="str">
        <f aca="false">IFERROR(INDEX($A$1:$A$1000,SMALL($K$1:$K$1000,ROW(A407))),"")</f>
        <v/>
      </c>
    </row>
    <row r="408" customFormat="false" ht="22.5" hidden="false" customHeight="true" outlineLevel="0" collapsed="false">
      <c r="K408" s="629" t="str">
        <f aca="false">IF(A408="","",ROW())</f>
        <v/>
      </c>
      <c r="L408" s="629" t="str">
        <f aca="false">IFERROR(INDEX($A$1:$A$1000,SMALL($K$1:$K$1000,ROW(A408))),"")</f>
        <v/>
      </c>
    </row>
    <row r="409" customFormat="false" ht="22.5" hidden="false" customHeight="true" outlineLevel="0" collapsed="false">
      <c r="K409" s="629" t="str">
        <f aca="false">IF(A409="","",ROW())</f>
        <v/>
      </c>
      <c r="L409" s="629" t="str">
        <f aca="false">IFERROR(INDEX($A$1:$A$1000,SMALL($K$1:$K$1000,ROW(A409))),"")</f>
        <v/>
      </c>
    </row>
    <row r="410" customFormat="false" ht="22.5" hidden="false" customHeight="true" outlineLevel="0" collapsed="false">
      <c r="K410" s="629" t="str">
        <f aca="false">IF(A410="","",ROW())</f>
        <v/>
      </c>
      <c r="L410" s="629" t="str">
        <f aca="false">IFERROR(INDEX($A$1:$A$1000,SMALL($K$1:$K$1000,ROW(A410))),"")</f>
        <v/>
      </c>
    </row>
    <row r="411" customFormat="false" ht="22.5" hidden="false" customHeight="true" outlineLevel="0" collapsed="false">
      <c r="K411" s="629" t="str">
        <f aca="false">IF(A411="","",ROW())</f>
        <v/>
      </c>
      <c r="L411" s="629" t="str">
        <f aca="false">IFERROR(INDEX($A$1:$A$1000,SMALL($K$1:$K$1000,ROW(A411))),"")</f>
        <v/>
      </c>
    </row>
    <row r="412" customFormat="false" ht="22.5" hidden="false" customHeight="true" outlineLevel="0" collapsed="false">
      <c r="K412" s="629" t="str">
        <f aca="false">IF(A412="","",ROW())</f>
        <v/>
      </c>
      <c r="L412" s="629" t="str">
        <f aca="false">IFERROR(INDEX($A$1:$A$1000,SMALL($K$1:$K$1000,ROW(A412))),"")</f>
        <v/>
      </c>
    </row>
    <row r="413" customFormat="false" ht="22.5" hidden="false" customHeight="true" outlineLevel="0" collapsed="false">
      <c r="K413" s="629" t="str">
        <f aca="false">IF(A413="","",ROW())</f>
        <v/>
      </c>
      <c r="L413" s="629" t="str">
        <f aca="false">IFERROR(INDEX($A$1:$A$1000,SMALL($K$1:$K$1000,ROW(A413))),"")</f>
        <v/>
      </c>
    </row>
    <row r="414" customFormat="false" ht="22.5" hidden="false" customHeight="true" outlineLevel="0" collapsed="false">
      <c r="K414" s="629" t="str">
        <f aca="false">IF(A414="","",ROW())</f>
        <v/>
      </c>
      <c r="L414" s="629" t="str">
        <f aca="false">IFERROR(INDEX($A$1:$A$1000,SMALL($K$1:$K$1000,ROW(A414))),"")</f>
        <v/>
      </c>
    </row>
    <row r="415" customFormat="false" ht="22.5" hidden="false" customHeight="true" outlineLevel="0" collapsed="false">
      <c r="K415" s="629" t="str">
        <f aca="false">IF(A415="","",ROW())</f>
        <v/>
      </c>
      <c r="L415" s="629" t="str">
        <f aca="false">IFERROR(INDEX($A$1:$A$1000,SMALL($K$1:$K$1000,ROW(A415))),"")</f>
        <v/>
      </c>
    </row>
    <row r="416" customFormat="false" ht="22.5" hidden="false" customHeight="true" outlineLevel="0" collapsed="false">
      <c r="K416" s="629" t="str">
        <f aca="false">IF(A416="","",ROW())</f>
        <v/>
      </c>
      <c r="L416" s="629" t="str">
        <f aca="false">IFERROR(INDEX($A$1:$A$1000,SMALL($K$1:$K$1000,ROW(A416))),"")</f>
        <v/>
      </c>
    </row>
    <row r="417" customFormat="false" ht="22.5" hidden="false" customHeight="true" outlineLevel="0" collapsed="false">
      <c r="K417" s="629" t="str">
        <f aca="false">IF(A417="","",ROW())</f>
        <v/>
      </c>
      <c r="L417" s="629" t="str">
        <f aca="false">IFERROR(INDEX($A$1:$A$1000,SMALL($K$1:$K$1000,ROW(A417))),"")</f>
        <v/>
      </c>
    </row>
    <row r="418" customFormat="false" ht="22.5" hidden="false" customHeight="true" outlineLevel="0" collapsed="false">
      <c r="K418" s="629" t="str">
        <f aca="false">IF(A418="","",ROW())</f>
        <v/>
      </c>
      <c r="L418" s="629" t="str">
        <f aca="false">IFERROR(INDEX($A$1:$A$1000,SMALL($K$1:$K$1000,ROW(A418))),"")</f>
        <v/>
      </c>
    </row>
    <row r="419" customFormat="false" ht="22.5" hidden="false" customHeight="true" outlineLevel="0" collapsed="false">
      <c r="K419" s="629" t="str">
        <f aca="false">IF(A419="","",ROW())</f>
        <v/>
      </c>
      <c r="L419" s="629" t="str">
        <f aca="false">IFERROR(INDEX($A$1:$A$1000,SMALL($K$1:$K$1000,ROW(A419))),"")</f>
        <v/>
      </c>
    </row>
    <row r="420" customFormat="false" ht="22.5" hidden="false" customHeight="true" outlineLevel="0" collapsed="false">
      <c r="K420" s="629" t="str">
        <f aca="false">IF(A420="","",ROW())</f>
        <v/>
      </c>
      <c r="L420" s="629" t="str">
        <f aca="false">IFERROR(INDEX($A$1:$A$1000,SMALL($K$1:$K$1000,ROW(A420))),"")</f>
        <v/>
      </c>
    </row>
    <row r="421" customFormat="false" ht="22.5" hidden="false" customHeight="true" outlineLevel="0" collapsed="false">
      <c r="K421" s="629" t="str">
        <f aca="false">IF(A421="","",ROW())</f>
        <v/>
      </c>
      <c r="L421" s="629" t="str">
        <f aca="false">IFERROR(INDEX($A$1:$A$1000,SMALL($K$1:$K$1000,ROW(A421))),"")</f>
        <v/>
      </c>
    </row>
    <row r="422" customFormat="false" ht="22.5" hidden="false" customHeight="true" outlineLevel="0" collapsed="false">
      <c r="K422" s="629" t="str">
        <f aca="false">IF(A422="","",ROW())</f>
        <v/>
      </c>
      <c r="L422" s="629" t="str">
        <f aca="false">IFERROR(INDEX($A$1:$A$1000,SMALL($K$1:$K$1000,ROW(A422))),"")</f>
        <v/>
      </c>
    </row>
    <row r="423" customFormat="false" ht="22.5" hidden="false" customHeight="true" outlineLevel="0" collapsed="false">
      <c r="K423" s="629" t="str">
        <f aca="false">IF(A423="","",ROW())</f>
        <v/>
      </c>
      <c r="L423" s="629" t="str">
        <f aca="false">IFERROR(INDEX($A$1:$A$1000,SMALL($K$1:$K$1000,ROW(A423))),"")</f>
        <v/>
      </c>
    </row>
    <row r="424" customFormat="false" ht="22.5" hidden="false" customHeight="true" outlineLevel="0" collapsed="false">
      <c r="K424" s="629" t="str">
        <f aca="false">IF(A424="","",ROW())</f>
        <v/>
      </c>
      <c r="L424" s="629" t="str">
        <f aca="false">IFERROR(INDEX($A$1:$A$1000,SMALL($K$1:$K$1000,ROW(A424))),"")</f>
        <v/>
      </c>
    </row>
    <row r="425" customFormat="false" ht="22.5" hidden="false" customHeight="true" outlineLevel="0" collapsed="false">
      <c r="K425" s="629" t="str">
        <f aca="false">IF(A425="","",ROW())</f>
        <v/>
      </c>
      <c r="L425" s="629" t="str">
        <f aca="false">IFERROR(INDEX($A$1:$A$1000,SMALL($K$1:$K$1000,ROW(A425))),"")</f>
        <v/>
      </c>
    </row>
    <row r="426" customFormat="false" ht="22.5" hidden="false" customHeight="true" outlineLevel="0" collapsed="false">
      <c r="K426" s="629" t="str">
        <f aca="false">IF(A426="","",ROW())</f>
        <v/>
      </c>
      <c r="L426" s="629" t="str">
        <f aca="false">IFERROR(INDEX($A$1:$A$1000,SMALL($K$1:$K$1000,ROW(A426))),"")</f>
        <v/>
      </c>
    </row>
    <row r="427" customFormat="false" ht="22.5" hidden="false" customHeight="true" outlineLevel="0" collapsed="false">
      <c r="K427" s="629" t="str">
        <f aca="false">IF(A427="","",ROW())</f>
        <v/>
      </c>
      <c r="L427" s="629" t="str">
        <f aca="false">IFERROR(INDEX($A$1:$A$1000,SMALL($K$1:$K$1000,ROW(A427))),"")</f>
        <v/>
      </c>
    </row>
    <row r="428" customFormat="false" ht="22.5" hidden="false" customHeight="true" outlineLevel="0" collapsed="false">
      <c r="K428" s="629" t="str">
        <f aca="false">IF(A428="","",ROW())</f>
        <v/>
      </c>
      <c r="L428" s="629" t="str">
        <f aca="false">IFERROR(INDEX($A$1:$A$1000,SMALL($K$1:$K$1000,ROW(A428))),"")</f>
        <v/>
      </c>
    </row>
    <row r="429" customFormat="false" ht="22.5" hidden="false" customHeight="true" outlineLevel="0" collapsed="false">
      <c r="K429" s="629" t="str">
        <f aca="false">IF(A429="","",ROW())</f>
        <v/>
      </c>
      <c r="L429" s="629" t="str">
        <f aca="false">IFERROR(INDEX($A$1:$A$1000,SMALL($K$1:$K$1000,ROW(A429))),"")</f>
        <v/>
      </c>
    </row>
    <row r="430" customFormat="false" ht="22.5" hidden="false" customHeight="true" outlineLevel="0" collapsed="false">
      <c r="K430" s="629" t="str">
        <f aca="false">IF(A430="","",ROW())</f>
        <v/>
      </c>
      <c r="L430" s="629" t="str">
        <f aca="false">IFERROR(INDEX($A$1:$A$1000,SMALL($K$1:$K$1000,ROW(A430))),"")</f>
        <v/>
      </c>
    </row>
    <row r="431" customFormat="false" ht="22.5" hidden="false" customHeight="true" outlineLevel="0" collapsed="false">
      <c r="K431" s="629" t="str">
        <f aca="false">IF(A431="","",ROW())</f>
        <v/>
      </c>
      <c r="L431" s="629" t="str">
        <f aca="false">IFERROR(INDEX($A$1:$A$1000,SMALL($K$1:$K$1000,ROW(A431))),"")</f>
        <v/>
      </c>
    </row>
    <row r="432" customFormat="false" ht="22.5" hidden="false" customHeight="true" outlineLevel="0" collapsed="false">
      <c r="K432" s="629" t="str">
        <f aca="false">IF(A432="","",ROW())</f>
        <v/>
      </c>
      <c r="L432" s="629" t="str">
        <f aca="false">IFERROR(INDEX($A$1:$A$1000,SMALL($K$1:$K$1000,ROW(A432))),"")</f>
        <v/>
      </c>
    </row>
    <row r="433" customFormat="false" ht="22.5" hidden="false" customHeight="true" outlineLevel="0" collapsed="false">
      <c r="K433" s="629" t="str">
        <f aca="false">IF(A433="","",ROW())</f>
        <v/>
      </c>
      <c r="L433" s="629" t="str">
        <f aca="false">IFERROR(INDEX($A$1:$A$1000,SMALL($K$1:$K$1000,ROW(A433))),"")</f>
        <v/>
      </c>
    </row>
    <row r="434" customFormat="false" ht="22.5" hidden="false" customHeight="true" outlineLevel="0" collapsed="false">
      <c r="K434" s="629" t="str">
        <f aca="false">IF(A434="","",ROW())</f>
        <v/>
      </c>
      <c r="L434" s="629" t="str">
        <f aca="false">IFERROR(INDEX($A$1:$A$1000,SMALL($K$1:$K$1000,ROW(A434))),"")</f>
        <v/>
      </c>
    </row>
    <row r="435" customFormat="false" ht="22.5" hidden="false" customHeight="true" outlineLevel="0" collapsed="false">
      <c r="K435" s="629" t="str">
        <f aca="false">IF(A435="","",ROW())</f>
        <v/>
      </c>
      <c r="L435" s="629" t="str">
        <f aca="false">IFERROR(INDEX($A$1:$A$1000,SMALL($K$1:$K$1000,ROW(A435))),"")</f>
        <v/>
      </c>
    </row>
    <row r="436" customFormat="false" ht="22.5" hidden="false" customHeight="true" outlineLevel="0" collapsed="false">
      <c r="K436" s="629" t="str">
        <f aca="false">IF(A436="","",ROW())</f>
        <v/>
      </c>
      <c r="L436" s="629" t="str">
        <f aca="false">IFERROR(INDEX($A$1:$A$1000,SMALL($K$1:$K$1000,ROW(A436))),"")</f>
        <v/>
      </c>
    </row>
    <row r="437" customFormat="false" ht="22.5" hidden="false" customHeight="true" outlineLevel="0" collapsed="false">
      <c r="K437" s="629" t="str">
        <f aca="false">IF(A437="","",ROW())</f>
        <v/>
      </c>
      <c r="L437" s="629" t="str">
        <f aca="false">IFERROR(INDEX($A$1:$A$1000,SMALL($K$1:$K$1000,ROW(A437))),"")</f>
        <v/>
      </c>
    </row>
    <row r="438" customFormat="false" ht="22.5" hidden="false" customHeight="true" outlineLevel="0" collapsed="false">
      <c r="K438" s="629" t="str">
        <f aca="false">IF(A438="","",ROW())</f>
        <v/>
      </c>
      <c r="L438" s="629" t="str">
        <f aca="false">IFERROR(INDEX($A$1:$A$1000,SMALL($K$1:$K$1000,ROW(A438))),"")</f>
        <v/>
      </c>
    </row>
    <row r="439" customFormat="false" ht="22.5" hidden="false" customHeight="true" outlineLevel="0" collapsed="false">
      <c r="K439" s="629" t="str">
        <f aca="false">IF(A439="","",ROW())</f>
        <v/>
      </c>
      <c r="L439" s="629" t="str">
        <f aca="false">IFERROR(INDEX($A$1:$A$1000,SMALL($K$1:$K$1000,ROW(A439))),"")</f>
        <v/>
      </c>
    </row>
    <row r="440" customFormat="false" ht="22.5" hidden="false" customHeight="true" outlineLevel="0" collapsed="false">
      <c r="K440" s="629" t="str">
        <f aca="false">IF(A440="","",ROW())</f>
        <v/>
      </c>
      <c r="L440" s="629" t="str">
        <f aca="false">IFERROR(INDEX($A$1:$A$1000,SMALL($K$1:$K$1000,ROW(A440))),"")</f>
        <v/>
      </c>
    </row>
    <row r="441" customFormat="false" ht="22.5" hidden="false" customHeight="true" outlineLevel="0" collapsed="false">
      <c r="K441" s="629" t="str">
        <f aca="false">IF(A441="","",ROW())</f>
        <v/>
      </c>
      <c r="L441" s="629" t="str">
        <f aca="false">IFERROR(INDEX($A$1:$A$1000,SMALL($K$1:$K$1000,ROW(A441))),"")</f>
        <v/>
      </c>
    </row>
    <row r="442" customFormat="false" ht="22.5" hidden="false" customHeight="true" outlineLevel="0" collapsed="false">
      <c r="K442" s="629" t="str">
        <f aca="false">IF(A442="","",ROW())</f>
        <v/>
      </c>
      <c r="L442" s="629" t="str">
        <f aca="false">IFERROR(INDEX($A$1:$A$1000,SMALL($K$1:$K$1000,ROW(A442))),"")</f>
        <v/>
      </c>
    </row>
    <row r="443" customFormat="false" ht="22.5" hidden="false" customHeight="true" outlineLevel="0" collapsed="false">
      <c r="K443" s="629" t="str">
        <f aca="false">IF(A443="","",ROW())</f>
        <v/>
      </c>
      <c r="L443" s="629" t="str">
        <f aca="false">IFERROR(INDEX($A$1:$A$1000,SMALL($K$1:$K$1000,ROW(A443))),"")</f>
        <v/>
      </c>
    </row>
    <row r="444" customFormat="false" ht="22.5" hidden="false" customHeight="true" outlineLevel="0" collapsed="false">
      <c r="K444" s="629" t="str">
        <f aca="false">IF(A444="","",ROW())</f>
        <v/>
      </c>
      <c r="L444" s="629" t="str">
        <f aca="false">IFERROR(INDEX($A$1:$A$1000,SMALL($K$1:$K$1000,ROW(A444))),"")</f>
        <v/>
      </c>
    </row>
    <row r="445" customFormat="false" ht="22.5" hidden="false" customHeight="true" outlineLevel="0" collapsed="false">
      <c r="K445" s="629" t="str">
        <f aca="false">IF(A445="","",ROW())</f>
        <v/>
      </c>
      <c r="L445" s="629" t="str">
        <f aca="false">IFERROR(INDEX($A$1:$A$1000,SMALL($K$1:$K$1000,ROW(A445))),"")</f>
        <v/>
      </c>
    </row>
    <row r="446" customFormat="false" ht="22.5" hidden="false" customHeight="true" outlineLevel="0" collapsed="false">
      <c r="K446" s="629" t="str">
        <f aca="false">IF(A446="","",ROW())</f>
        <v/>
      </c>
      <c r="L446" s="629" t="str">
        <f aca="false">IFERROR(INDEX($A$1:$A$1000,SMALL($K$1:$K$1000,ROW(A446))),"")</f>
        <v/>
      </c>
    </row>
    <row r="447" customFormat="false" ht="22.5" hidden="false" customHeight="true" outlineLevel="0" collapsed="false">
      <c r="K447" s="629" t="str">
        <f aca="false">IF(A447="","",ROW())</f>
        <v/>
      </c>
      <c r="L447" s="629" t="str">
        <f aca="false">IFERROR(INDEX($A$1:$A$1000,SMALL($K$1:$K$1000,ROW(A447))),"")</f>
        <v/>
      </c>
    </row>
    <row r="448" customFormat="false" ht="22.5" hidden="false" customHeight="true" outlineLevel="0" collapsed="false">
      <c r="K448" s="629" t="str">
        <f aca="false">IF(A448="","",ROW())</f>
        <v/>
      </c>
      <c r="L448" s="629" t="str">
        <f aca="false">IFERROR(INDEX($A$1:$A$1000,SMALL($K$1:$K$1000,ROW(A448))),"")</f>
        <v/>
      </c>
    </row>
    <row r="449" customFormat="false" ht="22.5" hidden="false" customHeight="true" outlineLevel="0" collapsed="false">
      <c r="K449" s="629" t="str">
        <f aca="false">IF(A449="","",ROW())</f>
        <v/>
      </c>
      <c r="L449" s="629" t="str">
        <f aca="false">IFERROR(INDEX($A$1:$A$1000,SMALL($K$1:$K$1000,ROW(A449))),"")</f>
        <v/>
      </c>
    </row>
    <row r="450" customFormat="false" ht="22.5" hidden="false" customHeight="true" outlineLevel="0" collapsed="false">
      <c r="K450" s="629" t="str">
        <f aca="false">IF(A450="","",ROW())</f>
        <v/>
      </c>
      <c r="L450" s="629" t="str">
        <f aca="false">IFERROR(INDEX($A$1:$A$1000,SMALL($K$1:$K$1000,ROW(A450))),"")</f>
        <v/>
      </c>
    </row>
    <row r="451" customFormat="false" ht="22.5" hidden="false" customHeight="true" outlineLevel="0" collapsed="false">
      <c r="K451" s="629" t="str">
        <f aca="false">IF(A451="","",ROW())</f>
        <v/>
      </c>
      <c r="L451" s="629" t="str">
        <f aca="false">IFERROR(INDEX($A$1:$A$1000,SMALL($K$1:$K$1000,ROW(A451))),"")</f>
        <v/>
      </c>
    </row>
    <row r="452" customFormat="false" ht="22.5" hidden="false" customHeight="true" outlineLevel="0" collapsed="false">
      <c r="K452" s="629" t="str">
        <f aca="false">IF(A452="","",ROW())</f>
        <v/>
      </c>
      <c r="L452" s="629" t="str">
        <f aca="false">IFERROR(INDEX($A$1:$A$1000,SMALL($K$1:$K$1000,ROW(A452))),"")</f>
        <v/>
      </c>
    </row>
    <row r="453" customFormat="false" ht="22.5" hidden="false" customHeight="true" outlineLevel="0" collapsed="false">
      <c r="K453" s="629" t="str">
        <f aca="false">IF(A453="","",ROW())</f>
        <v/>
      </c>
      <c r="L453" s="629" t="str">
        <f aca="false">IFERROR(INDEX($A$1:$A$1000,SMALL($K$1:$K$1000,ROW(A453))),"")</f>
        <v/>
      </c>
    </row>
    <row r="454" customFormat="false" ht="22.5" hidden="false" customHeight="true" outlineLevel="0" collapsed="false">
      <c r="K454" s="629" t="str">
        <f aca="false">IF(A454="","",ROW())</f>
        <v/>
      </c>
      <c r="L454" s="629" t="str">
        <f aca="false">IFERROR(INDEX($A$1:$A$1000,SMALL($K$1:$K$1000,ROW(A454))),"")</f>
        <v/>
      </c>
    </row>
    <row r="455" customFormat="false" ht="22.5" hidden="false" customHeight="true" outlineLevel="0" collapsed="false">
      <c r="K455" s="629" t="str">
        <f aca="false">IF(A455="","",ROW())</f>
        <v/>
      </c>
      <c r="L455" s="629" t="str">
        <f aca="false">IFERROR(INDEX($A$1:$A$1000,SMALL($K$1:$K$1000,ROW(A455))),"")</f>
        <v/>
      </c>
    </row>
    <row r="456" customFormat="false" ht="22.5" hidden="false" customHeight="true" outlineLevel="0" collapsed="false">
      <c r="K456" s="629" t="str">
        <f aca="false">IF(A456="","",ROW())</f>
        <v/>
      </c>
      <c r="L456" s="629" t="str">
        <f aca="false">IFERROR(INDEX($A$1:$A$1000,SMALL($K$1:$K$1000,ROW(A456))),"")</f>
        <v/>
      </c>
    </row>
    <row r="457" customFormat="false" ht="22.5" hidden="false" customHeight="true" outlineLevel="0" collapsed="false">
      <c r="K457" s="629" t="str">
        <f aca="false">IF(A457="","",ROW())</f>
        <v/>
      </c>
      <c r="L457" s="629" t="str">
        <f aca="false">IFERROR(INDEX($A$1:$A$1000,SMALL($K$1:$K$1000,ROW(A457))),"")</f>
        <v/>
      </c>
    </row>
    <row r="458" customFormat="false" ht="22.5" hidden="false" customHeight="true" outlineLevel="0" collapsed="false">
      <c r="K458" s="629" t="str">
        <f aca="false">IF(A458="","",ROW())</f>
        <v/>
      </c>
      <c r="L458" s="629" t="str">
        <f aca="false">IFERROR(INDEX($A$1:$A$1000,SMALL($K$1:$K$1000,ROW(A458))),"")</f>
        <v/>
      </c>
    </row>
    <row r="459" customFormat="false" ht="22.5" hidden="false" customHeight="true" outlineLevel="0" collapsed="false">
      <c r="K459" s="629" t="str">
        <f aca="false">IF(A459="","",ROW())</f>
        <v/>
      </c>
      <c r="L459" s="629" t="str">
        <f aca="false">IFERROR(INDEX($A$1:$A$1000,SMALL($K$1:$K$1000,ROW(A459))),"")</f>
        <v/>
      </c>
    </row>
    <row r="460" customFormat="false" ht="22.5" hidden="false" customHeight="true" outlineLevel="0" collapsed="false">
      <c r="K460" s="629" t="str">
        <f aca="false">IF(A460="","",ROW())</f>
        <v/>
      </c>
      <c r="L460" s="629" t="str">
        <f aca="false">IFERROR(INDEX($A$1:$A$1000,SMALL($K$1:$K$1000,ROW(A460))),"")</f>
        <v/>
      </c>
    </row>
    <row r="461" customFormat="false" ht="22.5" hidden="false" customHeight="true" outlineLevel="0" collapsed="false">
      <c r="K461" s="629" t="str">
        <f aca="false">IF(A461="","",ROW())</f>
        <v/>
      </c>
      <c r="L461" s="629" t="str">
        <f aca="false">IFERROR(INDEX($A$1:$A$1000,SMALL($K$1:$K$1000,ROW(A461))),"")</f>
        <v/>
      </c>
    </row>
    <row r="462" customFormat="false" ht="22.5" hidden="false" customHeight="true" outlineLevel="0" collapsed="false">
      <c r="K462" s="629" t="str">
        <f aca="false">IF(A462="","",ROW())</f>
        <v/>
      </c>
      <c r="L462" s="629" t="str">
        <f aca="false">IFERROR(INDEX($A$1:$A$1000,SMALL($K$1:$K$1000,ROW(A462))),"")</f>
        <v/>
      </c>
    </row>
    <row r="463" customFormat="false" ht="22.5" hidden="false" customHeight="true" outlineLevel="0" collapsed="false">
      <c r="K463" s="629" t="str">
        <f aca="false">IF(A463="","",ROW())</f>
        <v/>
      </c>
      <c r="L463" s="629" t="str">
        <f aca="false">IFERROR(INDEX($A$1:$A$1000,SMALL($K$1:$K$1000,ROW(A463))),"")</f>
        <v/>
      </c>
    </row>
    <row r="464" customFormat="false" ht="22.5" hidden="false" customHeight="true" outlineLevel="0" collapsed="false">
      <c r="K464" s="629" t="str">
        <f aca="false">IF(A464="","",ROW())</f>
        <v/>
      </c>
      <c r="L464" s="629" t="str">
        <f aca="false">IFERROR(INDEX($A$1:$A$1000,SMALL($K$1:$K$1000,ROW(A464))),"")</f>
        <v/>
      </c>
    </row>
    <row r="465" customFormat="false" ht="22.5" hidden="false" customHeight="true" outlineLevel="0" collapsed="false">
      <c r="K465" s="629" t="str">
        <f aca="false">IF(A465="","",ROW())</f>
        <v/>
      </c>
      <c r="L465" s="629" t="str">
        <f aca="false">IFERROR(INDEX($A$1:$A$1000,SMALL($K$1:$K$1000,ROW(A465))),"")</f>
        <v/>
      </c>
    </row>
    <row r="466" customFormat="false" ht="22.5" hidden="false" customHeight="true" outlineLevel="0" collapsed="false">
      <c r="K466" s="629" t="str">
        <f aca="false">IF(A466="","",ROW())</f>
        <v/>
      </c>
      <c r="L466" s="629" t="str">
        <f aca="false">IFERROR(INDEX($A$1:$A$1000,SMALL($K$1:$K$1000,ROW(A466))),"")</f>
        <v/>
      </c>
    </row>
    <row r="467" customFormat="false" ht="22.5" hidden="false" customHeight="true" outlineLevel="0" collapsed="false">
      <c r="K467" s="629" t="str">
        <f aca="false">IF(A467="","",ROW())</f>
        <v/>
      </c>
      <c r="L467" s="629" t="str">
        <f aca="false">IFERROR(INDEX($A$1:$A$1000,SMALL($K$1:$K$1000,ROW(A467))),"")</f>
        <v/>
      </c>
    </row>
    <row r="468" customFormat="false" ht="22.5" hidden="false" customHeight="true" outlineLevel="0" collapsed="false">
      <c r="K468" s="629" t="str">
        <f aca="false">IF(A468="","",ROW())</f>
        <v/>
      </c>
      <c r="L468" s="629" t="str">
        <f aca="false">IFERROR(INDEX($A$1:$A$1000,SMALL($K$1:$K$1000,ROW(A468))),"")</f>
        <v/>
      </c>
    </row>
    <row r="469" customFormat="false" ht="22.5" hidden="false" customHeight="true" outlineLevel="0" collapsed="false">
      <c r="K469" s="629" t="str">
        <f aca="false">IF(A469="","",ROW())</f>
        <v/>
      </c>
      <c r="L469" s="629" t="str">
        <f aca="false">IFERROR(INDEX($A$1:$A$1000,SMALL($K$1:$K$1000,ROW(A469))),"")</f>
        <v/>
      </c>
    </row>
    <row r="470" customFormat="false" ht="22.5" hidden="false" customHeight="true" outlineLevel="0" collapsed="false">
      <c r="K470" s="629" t="str">
        <f aca="false">IF(A470="","",ROW())</f>
        <v/>
      </c>
      <c r="L470" s="629" t="str">
        <f aca="false">IFERROR(INDEX($A$1:$A$1000,SMALL($K$1:$K$1000,ROW(A470))),"")</f>
        <v/>
      </c>
    </row>
    <row r="471" customFormat="false" ht="22.5" hidden="false" customHeight="true" outlineLevel="0" collapsed="false">
      <c r="K471" s="629" t="str">
        <f aca="false">IF(A471="","",ROW())</f>
        <v/>
      </c>
      <c r="L471" s="629" t="str">
        <f aca="false">IFERROR(INDEX($A$1:$A$1000,SMALL($K$1:$K$1000,ROW(A471))),"")</f>
        <v/>
      </c>
    </row>
    <row r="472" customFormat="false" ht="22.5" hidden="false" customHeight="true" outlineLevel="0" collapsed="false">
      <c r="K472" s="629" t="str">
        <f aca="false">IF(A472="","",ROW())</f>
        <v/>
      </c>
      <c r="L472" s="629" t="str">
        <f aca="false">IFERROR(INDEX($A$1:$A$1000,SMALL($K$1:$K$1000,ROW(A472))),"")</f>
        <v/>
      </c>
    </row>
    <row r="473" customFormat="false" ht="22.5" hidden="false" customHeight="true" outlineLevel="0" collapsed="false">
      <c r="K473" s="629" t="str">
        <f aca="false">IF(A473="","",ROW())</f>
        <v/>
      </c>
      <c r="L473" s="629" t="str">
        <f aca="false">IFERROR(INDEX($A$1:$A$1000,SMALL($K$1:$K$1000,ROW(A473))),"")</f>
        <v/>
      </c>
    </row>
    <row r="474" customFormat="false" ht="22.5" hidden="false" customHeight="true" outlineLevel="0" collapsed="false">
      <c r="K474" s="629" t="str">
        <f aca="false">IF(A474="","",ROW())</f>
        <v/>
      </c>
      <c r="L474" s="629" t="str">
        <f aca="false">IFERROR(INDEX($A$1:$A$1000,SMALL($K$1:$K$1000,ROW(A474))),"")</f>
        <v/>
      </c>
    </row>
    <row r="475" customFormat="false" ht="22.5" hidden="false" customHeight="true" outlineLevel="0" collapsed="false">
      <c r="K475" s="629" t="str">
        <f aca="false">IF(A475="","",ROW())</f>
        <v/>
      </c>
      <c r="L475" s="629" t="str">
        <f aca="false">IFERROR(INDEX($A$1:$A$1000,SMALL($K$1:$K$1000,ROW(A475))),"")</f>
        <v/>
      </c>
    </row>
    <row r="476" customFormat="false" ht="22.5" hidden="false" customHeight="true" outlineLevel="0" collapsed="false">
      <c r="K476" s="629" t="str">
        <f aca="false">IF(A476="","",ROW())</f>
        <v/>
      </c>
      <c r="L476" s="629" t="str">
        <f aca="false">IFERROR(INDEX($A$1:$A$1000,SMALL($K$1:$K$1000,ROW(A476))),"")</f>
        <v/>
      </c>
    </row>
    <row r="477" customFormat="false" ht="22.5" hidden="false" customHeight="true" outlineLevel="0" collapsed="false">
      <c r="K477" s="629" t="str">
        <f aca="false">IF(A477="","",ROW())</f>
        <v/>
      </c>
      <c r="L477" s="629" t="str">
        <f aca="false">IFERROR(INDEX($A$1:$A$1000,SMALL($K$1:$K$1000,ROW(A477))),"")</f>
        <v/>
      </c>
    </row>
    <row r="478" customFormat="false" ht="22.5" hidden="false" customHeight="true" outlineLevel="0" collapsed="false">
      <c r="K478" s="629" t="str">
        <f aca="false">IF(A478="","",ROW())</f>
        <v/>
      </c>
      <c r="L478" s="629" t="str">
        <f aca="false">IFERROR(INDEX($A$1:$A$1000,SMALL($K$1:$K$1000,ROW(A478))),"")</f>
        <v/>
      </c>
    </row>
    <row r="479" customFormat="false" ht="22.5" hidden="false" customHeight="true" outlineLevel="0" collapsed="false">
      <c r="K479" s="629" t="str">
        <f aca="false">IF(A479="","",ROW())</f>
        <v/>
      </c>
      <c r="L479" s="629" t="str">
        <f aca="false">IFERROR(INDEX($A$1:$A$1000,SMALL($K$1:$K$1000,ROW(A479))),"")</f>
        <v/>
      </c>
    </row>
    <row r="480" customFormat="false" ht="22.5" hidden="false" customHeight="true" outlineLevel="0" collapsed="false">
      <c r="K480" s="629" t="str">
        <f aca="false">IF(A480="","",ROW())</f>
        <v/>
      </c>
      <c r="L480" s="629" t="str">
        <f aca="false">IFERROR(INDEX($A$1:$A$1000,SMALL($K$1:$K$1000,ROW(A480))),"")</f>
        <v/>
      </c>
    </row>
    <row r="481" customFormat="false" ht="22.5" hidden="false" customHeight="true" outlineLevel="0" collapsed="false">
      <c r="K481" s="629" t="str">
        <f aca="false">IF(A481="","",ROW())</f>
        <v/>
      </c>
      <c r="L481" s="629" t="str">
        <f aca="false">IFERROR(INDEX($A$1:$A$1000,SMALL($K$1:$K$1000,ROW(A481))),"")</f>
        <v/>
      </c>
    </row>
    <row r="482" customFormat="false" ht="22.5" hidden="false" customHeight="true" outlineLevel="0" collapsed="false">
      <c r="K482" s="629" t="str">
        <f aca="false">IF(A482="","",ROW())</f>
        <v/>
      </c>
      <c r="L482" s="629" t="str">
        <f aca="false">IFERROR(INDEX($A$1:$A$1000,SMALL($K$1:$K$1000,ROW(A482))),"")</f>
        <v/>
      </c>
    </row>
    <row r="483" customFormat="false" ht="22.5" hidden="false" customHeight="true" outlineLevel="0" collapsed="false">
      <c r="K483" s="629" t="str">
        <f aca="false">IF(A483="","",ROW())</f>
        <v/>
      </c>
      <c r="L483" s="629" t="str">
        <f aca="false">IFERROR(INDEX($A$1:$A$1000,SMALL($K$1:$K$1000,ROW(A483))),"")</f>
        <v/>
      </c>
    </row>
    <row r="484" customFormat="false" ht="22.5" hidden="false" customHeight="true" outlineLevel="0" collapsed="false">
      <c r="K484" s="629" t="str">
        <f aca="false">IF(A484="","",ROW())</f>
        <v/>
      </c>
      <c r="L484" s="629" t="str">
        <f aca="false">IFERROR(INDEX($A$1:$A$1000,SMALL($K$1:$K$1000,ROW(A484))),"")</f>
        <v/>
      </c>
    </row>
    <row r="485" customFormat="false" ht="22.5" hidden="false" customHeight="true" outlineLevel="0" collapsed="false">
      <c r="K485" s="629" t="str">
        <f aca="false">IF(A485="","",ROW())</f>
        <v/>
      </c>
      <c r="L485" s="629" t="str">
        <f aca="false">IFERROR(INDEX($A$1:$A$1000,SMALL($K$1:$K$1000,ROW(A485))),"")</f>
        <v/>
      </c>
    </row>
    <row r="486" customFormat="false" ht="22.5" hidden="false" customHeight="true" outlineLevel="0" collapsed="false">
      <c r="K486" s="629" t="str">
        <f aca="false">IF(A486="","",ROW())</f>
        <v/>
      </c>
      <c r="L486" s="629" t="str">
        <f aca="false">IFERROR(INDEX($A$1:$A$1000,SMALL($K$1:$K$1000,ROW(A486))),"")</f>
        <v/>
      </c>
    </row>
    <row r="487" customFormat="false" ht="22.5" hidden="false" customHeight="true" outlineLevel="0" collapsed="false">
      <c r="K487" s="629" t="str">
        <f aca="false">IF(A487="","",ROW())</f>
        <v/>
      </c>
      <c r="L487" s="629" t="str">
        <f aca="false">IFERROR(INDEX($A$1:$A$1000,SMALL($K$1:$K$1000,ROW(A487))),"")</f>
        <v/>
      </c>
    </row>
    <row r="488" customFormat="false" ht="22.5" hidden="false" customHeight="true" outlineLevel="0" collapsed="false">
      <c r="K488" s="629" t="str">
        <f aca="false">IF(A488="","",ROW())</f>
        <v/>
      </c>
      <c r="L488" s="629" t="str">
        <f aca="false">IFERROR(INDEX($A$1:$A$1000,SMALL($K$1:$K$1000,ROW(A488))),"")</f>
        <v/>
      </c>
    </row>
    <row r="489" customFormat="false" ht="22.5" hidden="false" customHeight="true" outlineLevel="0" collapsed="false">
      <c r="K489" s="629" t="str">
        <f aca="false">IF(A489="","",ROW())</f>
        <v/>
      </c>
      <c r="L489" s="629" t="str">
        <f aca="false">IFERROR(INDEX($A$1:$A$1000,SMALL($K$1:$K$1000,ROW(A489))),"")</f>
        <v/>
      </c>
    </row>
    <row r="490" customFormat="false" ht="22.5" hidden="false" customHeight="true" outlineLevel="0" collapsed="false">
      <c r="K490" s="629" t="str">
        <f aca="false">IF(A490="","",ROW())</f>
        <v/>
      </c>
      <c r="L490" s="629" t="str">
        <f aca="false">IFERROR(INDEX($A$1:$A$1000,SMALL($K$1:$K$1000,ROW(A490))),"")</f>
        <v/>
      </c>
    </row>
    <row r="491" customFormat="false" ht="22.5" hidden="false" customHeight="true" outlineLevel="0" collapsed="false">
      <c r="K491" s="629" t="str">
        <f aca="false">IF(A491="","",ROW())</f>
        <v/>
      </c>
      <c r="L491" s="629" t="str">
        <f aca="false">IFERROR(INDEX($A$1:$A$1000,SMALL($K$1:$K$1000,ROW(A491))),"")</f>
        <v/>
      </c>
    </row>
    <row r="492" customFormat="false" ht="22.5" hidden="false" customHeight="true" outlineLevel="0" collapsed="false">
      <c r="K492" s="629" t="str">
        <f aca="false">IF(A492="","",ROW())</f>
        <v/>
      </c>
      <c r="L492" s="629" t="str">
        <f aca="false">IFERROR(INDEX($A$1:$A$1000,SMALL($K$1:$K$1000,ROW(A492))),"")</f>
        <v/>
      </c>
    </row>
    <row r="493" customFormat="false" ht="22.5" hidden="false" customHeight="true" outlineLevel="0" collapsed="false">
      <c r="K493" s="629" t="str">
        <f aca="false">IF(A493="","",ROW())</f>
        <v/>
      </c>
      <c r="L493" s="629" t="str">
        <f aca="false">IFERROR(INDEX($A$1:$A$1000,SMALL($K$1:$K$1000,ROW(A493))),"")</f>
        <v/>
      </c>
    </row>
    <row r="494" customFormat="false" ht="22.5" hidden="false" customHeight="true" outlineLevel="0" collapsed="false">
      <c r="K494" s="629" t="str">
        <f aca="false">IF(A494="","",ROW())</f>
        <v/>
      </c>
      <c r="L494" s="629" t="str">
        <f aca="false">IFERROR(INDEX($A$1:$A$1000,SMALL($K$1:$K$1000,ROW(A494))),"")</f>
        <v/>
      </c>
    </row>
    <row r="495" customFormat="false" ht="22.5" hidden="false" customHeight="true" outlineLevel="0" collapsed="false">
      <c r="K495" s="629" t="str">
        <f aca="false">IF(A495="","",ROW())</f>
        <v/>
      </c>
      <c r="L495" s="629" t="str">
        <f aca="false">IFERROR(INDEX($A$1:$A$1000,SMALL($K$1:$K$1000,ROW(A495))),"")</f>
        <v/>
      </c>
    </row>
    <row r="496" customFormat="false" ht="22.5" hidden="false" customHeight="true" outlineLevel="0" collapsed="false">
      <c r="K496" s="629" t="str">
        <f aca="false">IF(A496="","",ROW())</f>
        <v/>
      </c>
      <c r="L496" s="629" t="str">
        <f aca="false">IFERROR(INDEX($A$1:$A$1000,SMALL($K$1:$K$1000,ROW(A496))),"")</f>
        <v/>
      </c>
    </row>
    <row r="497" customFormat="false" ht="22.5" hidden="false" customHeight="true" outlineLevel="0" collapsed="false">
      <c r="K497" s="629" t="str">
        <f aca="false">IF(A497="","",ROW())</f>
        <v/>
      </c>
      <c r="L497" s="629" t="str">
        <f aca="false">IFERROR(INDEX($A$1:$A$1000,SMALL($K$1:$K$1000,ROW(A497))),"")</f>
        <v/>
      </c>
    </row>
    <row r="498" customFormat="false" ht="22.5" hidden="false" customHeight="true" outlineLevel="0" collapsed="false">
      <c r="K498" s="629" t="str">
        <f aca="false">IF(A498="","",ROW())</f>
        <v/>
      </c>
      <c r="L498" s="629" t="str">
        <f aca="false">IFERROR(INDEX($A$1:$A$1000,SMALL($K$1:$K$1000,ROW(A498))),"")</f>
        <v/>
      </c>
    </row>
    <row r="499" customFormat="false" ht="22.5" hidden="false" customHeight="true" outlineLevel="0" collapsed="false">
      <c r="K499" s="629" t="str">
        <f aca="false">IF(A499="","",ROW())</f>
        <v/>
      </c>
      <c r="L499" s="629" t="str">
        <f aca="false">IFERROR(INDEX($A$1:$A$1000,SMALL($K$1:$K$1000,ROW(A499))),"")</f>
        <v/>
      </c>
    </row>
    <row r="500" customFormat="false" ht="22.5" hidden="false" customHeight="true" outlineLevel="0" collapsed="false">
      <c r="K500" s="629" t="str">
        <f aca="false">IF(A500="","",ROW())</f>
        <v/>
      </c>
      <c r="L500" s="629" t="str">
        <f aca="false">IFERROR(INDEX($A$1:$A$1000,SMALL($K$1:$K$1000,ROW(A500))),"")</f>
        <v/>
      </c>
    </row>
    <row r="501" customFormat="false" ht="22.5" hidden="false" customHeight="true" outlineLevel="0" collapsed="false">
      <c r="K501" s="629" t="str">
        <f aca="false">IF(A501="","",ROW())</f>
        <v/>
      </c>
      <c r="L501" s="629" t="str">
        <f aca="false">IFERROR(INDEX($A$1:$A$1000,SMALL($K$1:$K$1000,ROW(A501))),"")</f>
        <v/>
      </c>
    </row>
    <row r="502" customFormat="false" ht="22.5" hidden="false" customHeight="true" outlineLevel="0" collapsed="false">
      <c r="K502" s="629" t="str">
        <f aca="false">IF(A502="","",ROW())</f>
        <v/>
      </c>
      <c r="L502" s="629" t="str">
        <f aca="false">IFERROR(INDEX($A$1:$A$1000,SMALL($K$1:$K$1000,ROW(A502))),"")</f>
        <v/>
      </c>
    </row>
    <row r="503" customFormat="false" ht="22.5" hidden="false" customHeight="true" outlineLevel="0" collapsed="false">
      <c r="K503" s="629" t="str">
        <f aca="false">IF(A503="","",ROW())</f>
        <v/>
      </c>
      <c r="L503" s="629" t="str">
        <f aca="false">IFERROR(INDEX($A$1:$A$1000,SMALL($K$1:$K$1000,ROW(A503))),"")</f>
        <v/>
      </c>
    </row>
    <row r="504" customFormat="false" ht="22.5" hidden="false" customHeight="true" outlineLevel="0" collapsed="false">
      <c r="K504" s="629" t="str">
        <f aca="false">IF(A504="","",ROW())</f>
        <v/>
      </c>
      <c r="L504" s="629" t="str">
        <f aca="false">IFERROR(INDEX($A$1:$A$1000,SMALL($K$1:$K$1000,ROW(A504))),"")</f>
        <v/>
      </c>
    </row>
    <row r="505" customFormat="false" ht="22.5" hidden="false" customHeight="true" outlineLevel="0" collapsed="false">
      <c r="K505" s="629" t="str">
        <f aca="false">IF(A505="","",ROW())</f>
        <v/>
      </c>
      <c r="L505" s="629" t="str">
        <f aca="false">IFERROR(INDEX($A$1:$A$1000,SMALL($K$1:$K$1000,ROW(A505))),"")</f>
        <v/>
      </c>
    </row>
    <row r="506" customFormat="false" ht="22.5" hidden="false" customHeight="true" outlineLevel="0" collapsed="false">
      <c r="K506" s="629" t="str">
        <f aca="false">IF(A506="","",ROW())</f>
        <v/>
      </c>
      <c r="L506" s="629" t="str">
        <f aca="false">IFERROR(INDEX($A$1:$A$1000,SMALL($K$1:$K$1000,ROW(A506))),"")</f>
        <v/>
      </c>
    </row>
    <row r="507" customFormat="false" ht="22.5" hidden="false" customHeight="true" outlineLevel="0" collapsed="false">
      <c r="K507" s="629" t="str">
        <f aca="false">IF(A507="","",ROW())</f>
        <v/>
      </c>
      <c r="L507" s="629" t="str">
        <f aca="false">IFERROR(INDEX($A$1:$A$1000,SMALL($K$1:$K$1000,ROW(A507))),"")</f>
        <v/>
      </c>
    </row>
    <row r="508" customFormat="false" ht="22.5" hidden="false" customHeight="true" outlineLevel="0" collapsed="false">
      <c r="K508" s="629" t="str">
        <f aca="false">IF(A508="","",ROW())</f>
        <v/>
      </c>
      <c r="L508" s="629" t="str">
        <f aca="false">IFERROR(INDEX($A$1:$A$1000,SMALL($K$1:$K$1000,ROW(A508))),"")</f>
        <v/>
      </c>
    </row>
    <row r="509" customFormat="false" ht="22.5" hidden="false" customHeight="true" outlineLevel="0" collapsed="false">
      <c r="K509" s="629" t="str">
        <f aca="false">IF(A509="","",ROW())</f>
        <v/>
      </c>
      <c r="L509" s="629" t="str">
        <f aca="false">IFERROR(INDEX($A$1:$A$1000,SMALL($K$1:$K$1000,ROW(A509))),"")</f>
        <v/>
      </c>
    </row>
    <row r="510" customFormat="false" ht="22.5" hidden="false" customHeight="true" outlineLevel="0" collapsed="false">
      <c r="K510" s="629" t="str">
        <f aca="false">IF(A510="","",ROW())</f>
        <v/>
      </c>
      <c r="L510" s="629" t="str">
        <f aca="false">IFERROR(INDEX($A$1:$A$1000,SMALL($K$1:$K$1000,ROW(A510))),"")</f>
        <v/>
      </c>
    </row>
    <row r="511" customFormat="false" ht="22.5" hidden="false" customHeight="true" outlineLevel="0" collapsed="false">
      <c r="K511" s="629" t="str">
        <f aca="false">IF(A511="","",ROW())</f>
        <v/>
      </c>
      <c r="L511" s="629" t="str">
        <f aca="false">IFERROR(INDEX($A$1:$A$1000,SMALL($K$1:$K$1000,ROW(A511))),"")</f>
        <v/>
      </c>
    </row>
    <row r="512" customFormat="false" ht="22.5" hidden="false" customHeight="true" outlineLevel="0" collapsed="false">
      <c r="K512" s="629" t="str">
        <f aca="false">IF(A512="","",ROW())</f>
        <v/>
      </c>
      <c r="L512" s="629" t="str">
        <f aca="false">IFERROR(INDEX($A$1:$A$1000,SMALL($K$1:$K$1000,ROW(A512))),"")</f>
        <v/>
      </c>
    </row>
    <row r="513" customFormat="false" ht="22.5" hidden="false" customHeight="true" outlineLevel="0" collapsed="false">
      <c r="K513" s="629" t="str">
        <f aca="false">IF(A513="","",ROW())</f>
        <v/>
      </c>
      <c r="L513" s="629" t="str">
        <f aca="false">IFERROR(INDEX($A$1:$A$1000,SMALL($K$1:$K$1000,ROW(A513))),"")</f>
        <v/>
      </c>
    </row>
    <row r="514" customFormat="false" ht="22.5" hidden="false" customHeight="true" outlineLevel="0" collapsed="false">
      <c r="K514" s="629" t="str">
        <f aca="false">IF(A514="","",ROW())</f>
        <v/>
      </c>
      <c r="L514" s="629" t="str">
        <f aca="false">IFERROR(INDEX($A$1:$A$1000,SMALL($K$1:$K$1000,ROW(A514))),"")</f>
        <v/>
      </c>
    </row>
    <row r="515" customFormat="false" ht="22.5" hidden="false" customHeight="true" outlineLevel="0" collapsed="false">
      <c r="K515" s="629" t="str">
        <f aca="false">IF(A515="","",ROW())</f>
        <v/>
      </c>
      <c r="L515" s="629" t="str">
        <f aca="false">IFERROR(INDEX($A$1:$A$1000,SMALL($K$1:$K$1000,ROW(A515))),"")</f>
        <v/>
      </c>
    </row>
    <row r="516" customFormat="false" ht="22.5" hidden="false" customHeight="true" outlineLevel="0" collapsed="false">
      <c r="K516" s="629" t="str">
        <f aca="false">IF(A516="","",ROW())</f>
        <v/>
      </c>
      <c r="L516" s="629" t="str">
        <f aca="false">IFERROR(INDEX($A$1:$A$1000,SMALL($K$1:$K$1000,ROW(A516))),"")</f>
        <v/>
      </c>
    </row>
    <row r="517" customFormat="false" ht="22.5" hidden="false" customHeight="true" outlineLevel="0" collapsed="false">
      <c r="K517" s="629" t="str">
        <f aca="false">IF(A517="","",ROW())</f>
        <v/>
      </c>
      <c r="L517" s="629" t="str">
        <f aca="false">IFERROR(INDEX($A$1:$A$1000,SMALL($K$1:$K$1000,ROW(A517))),"")</f>
        <v/>
      </c>
    </row>
    <row r="518" customFormat="false" ht="22.5" hidden="false" customHeight="true" outlineLevel="0" collapsed="false">
      <c r="K518" s="629" t="str">
        <f aca="false">IF(A518="","",ROW())</f>
        <v/>
      </c>
      <c r="L518" s="629" t="str">
        <f aca="false">IFERROR(INDEX($A$1:$A$1000,SMALL($K$1:$K$1000,ROW(A518))),"")</f>
        <v/>
      </c>
    </row>
    <row r="519" customFormat="false" ht="22.5" hidden="false" customHeight="true" outlineLevel="0" collapsed="false">
      <c r="K519" s="629" t="str">
        <f aca="false">IF(A519="","",ROW())</f>
        <v/>
      </c>
      <c r="L519" s="629" t="str">
        <f aca="false">IFERROR(INDEX($A$1:$A$1000,SMALL($K$1:$K$1000,ROW(A519))),"")</f>
        <v/>
      </c>
    </row>
    <row r="520" customFormat="false" ht="22.5" hidden="false" customHeight="true" outlineLevel="0" collapsed="false">
      <c r="K520" s="629" t="str">
        <f aca="false">IF(A520="","",ROW())</f>
        <v/>
      </c>
      <c r="L520" s="629" t="str">
        <f aca="false">IFERROR(INDEX($A$1:$A$1000,SMALL($K$1:$K$1000,ROW(A520))),"")</f>
        <v/>
      </c>
    </row>
    <row r="521" customFormat="false" ht="22.5" hidden="false" customHeight="true" outlineLevel="0" collapsed="false">
      <c r="K521" s="629" t="str">
        <f aca="false">IF(A521="","",ROW())</f>
        <v/>
      </c>
      <c r="L521" s="629" t="str">
        <f aca="false">IFERROR(INDEX($A$1:$A$1000,SMALL($K$1:$K$1000,ROW(A521))),"")</f>
        <v/>
      </c>
    </row>
    <row r="522" customFormat="false" ht="22.5" hidden="false" customHeight="true" outlineLevel="0" collapsed="false">
      <c r="K522" s="629" t="str">
        <f aca="false">IF(A522="","",ROW())</f>
        <v/>
      </c>
      <c r="L522" s="629" t="str">
        <f aca="false">IFERROR(INDEX($A$1:$A$1000,SMALL($K$1:$K$1000,ROW(A522))),"")</f>
        <v/>
      </c>
    </row>
    <row r="523" customFormat="false" ht="22.5" hidden="false" customHeight="true" outlineLevel="0" collapsed="false">
      <c r="K523" s="629" t="str">
        <f aca="false">IF(A523="","",ROW())</f>
        <v/>
      </c>
      <c r="L523" s="629" t="str">
        <f aca="false">IFERROR(INDEX($A$1:$A$1000,SMALL($K$1:$K$1000,ROW(A523))),"")</f>
        <v/>
      </c>
    </row>
    <row r="524" customFormat="false" ht="22.5" hidden="false" customHeight="true" outlineLevel="0" collapsed="false">
      <c r="K524" s="629" t="str">
        <f aca="false">IF(A524="","",ROW())</f>
        <v/>
      </c>
      <c r="L524" s="629" t="str">
        <f aca="false">IFERROR(INDEX($A$1:$A$1000,SMALL($K$1:$K$1000,ROW(A524))),"")</f>
        <v/>
      </c>
    </row>
    <row r="525" customFormat="false" ht="22.5" hidden="false" customHeight="true" outlineLevel="0" collapsed="false">
      <c r="K525" s="629" t="str">
        <f aca="false">IF(A525="","",ROW())</f>
        <v/>
      </c>
      <c r="L525" s="629" t="str">
        <f aca="false">IFERROR(INDEX($A$1:$A$1000,SMALL($K$1:$K$1000,ROW(A525))),"")</f>
        <v/>
      </c>
    </row>
    <row r="526" customFormat="false" ht="22.5" hidden="false" customHeight="true" outlineLevel="0" collapsed="false">
      <c r="K526" s="629" t="str">
        <f aca="false">IF(A526="","",ROW())</f>
        <v/>
      </c>
      <c r="L526" s="629" t="str">
        <f aca="false">IFERROR(INDEX($A$1:$A$1000,SMALL($K$1:$K$1000,ROW(A526))),"")</f>
        <v/>
      </c>
    </row>
    <row r="527" customFormat="false" ht="22.5" hidden="false" customHeight="true" outlineLevel="0" collapsed="false">
      <c r="K527" s="629" t="str">
        <f aca="false">IF(A527="","",ROW())</f>
        <v/>
      </c>
      <c r="L527" s="629" t="str">
        <f aca="false">IFERROR(INDEX($A$1:$A$1000,SMALL($K$1:$K$1000,ROW(A527))),"")</f>
        <v/>
      </c>
    </row>
    <row r="528" customFormat="false" ht="22.5" hidden="false" customHeight="true" outlineLevel="0" collapsed="false">
      <c r="K528" s="629" t="str">
        <f aca="false">IF(A528="","",ROW())</f>
        <v/>
      </c>
      <c r="L528" s="629" t="str">
        <f aca="false">IFERROR(INDEX($A$1:$A$1000,SMALL($K$1:$K$1000,ROW(A528))),"")</f>
        <v/>
      </c>
    </row>
    <row r="529" customFormat="false" ht="22.5" hidden="false" customHeight="true" outlineLevel="0" collapsed="false">
      <c r="K529" s="629" t="str">
        <f aca="false">IF(A529="","",ROW())</f>
        <v/>
      </c>
      <c r="L529" s="629" t="str">
        <f aca="false">IFERROR(INDEX($A$1:$A$1000,SMALL($K$1:$K$1000,ROW(A529))),"")</f>
        <v/>
      </c>
    </row>
    <row r="530" customFormat="false" ht="22.5" hidden="false" customHeight="true" outlineLevel="0" collapsed="false">
      <c r="K530" s="629" t="str">
        <f aca="false">IF(A530="","",ROW())</f>
        <v/>
      </c>
      <c r="L530" s="629" t="str">
        <f aca="false">IFERROR(INDEX($A$1:$A$1000,SMALL($K$1:$K$1000,ROW(A530))),"")</f>
        <v/>
      </c>
    </row>
    <row r="531" customFormat="false" ht="22.5" hidden="false" customHeight="true" outlineLevel="0" collapsed="false">
      <c r="K531" s="629" t="str">
        <f aca="false">IF(A531="","",ROW())</f>
        <v/>
      </c>
      <c r="L531" s="629" t="str">
        <f aca="false">IFERROR(INDEX($A$1:$A$1000,SMALL($K$1:$K$1000,ROW(A531))),"")</f>
        <v/>
      </c>
    </row>
    <row r="532" customFormat="false" ht="22.5" hidden="false" customHeight="true" outlineLevel="0" collapsed="false">
      <c r="K532" s="629" t="str">
        <f aca="false">IF(A532="","",ROW())</f>
        <v/>
      </c>
      <c r="L532" s="629" t="str">
        <f aca="false">IFERROR(INDEX($A$1:$A$1000,SMALL($K$1:$K$1000,ROW(A532))),"")</f>
        <v/>
      </c>
    </row>
    <row r="533" customFormat="false" ht="22.5" hidden="false" customHeight="true" outlineLevel="0" collapsed="false">
      <c r="K533" s="629" t="str">
        <f aca="false">IF(A533="","",ROW())</f>
        <v/>
      </c>
      <c r="L533" s="629" t="str">
        <f aca="false">IFERROR(INDEX($A$1:$A$1000,SMALL($K$1:$K$1000,ROW(A533))),"")</f>
        <v/>
      </c>
    </row>
    <row r="534" customFormat="false" ht="22.5" hidden="false" customHeight="true" outlineLevel="0" collapsed="false">
      <c r="K534" s="629" t="str">
        <f aca="false">IF(A534="","",ROW())</f>
        <v/>
      </c>
      <c r="L534" s="629" t="str">
        <f aca="false">IFERROR(INDEX($A$1:$A$1000,SMALL($K$1:$K$1000,ROW(A534))),"")</f>
        <v/>
      </c>
    </row>
    <row r="535" customFormat="false" ht="22.5" hidden="false" customHeight="true" outlineLevel="0" collapsed="false">
      <c r="K535" s="629" t="str">
        <f aca="false">IF(A535="","",ROW())</f>
        <v/>
      </c>
      <c r="L535" s="629" t="str">
        <f aca="false">IFERROR(INDEX($A$1:$A$1000,SMALL($K$1:$K$1000,ROW(A535))),"")</f>
        <v/>
      </c>
    </row>
    <row r="536" customFormat="false" ht="22.5" hidden="false" customHeight="true" outlineLevel="0" collapsed="false">
      <c r="K536" s="629" t="str">
        <f aca="false">IF(A536="","",ROW())</f>
        <v/>
      </c>
      <c r="L536" s="629" t="str">
        <f aca="false">IFERROR(INDEX($A$1:$A$1000,SMALL($K$1:$K$1000,ROW(A536))),"")</f>
        <v/>
      </c>
    </row>
    <row r="537" customFormat="false" ht="22.5" hidden="false" customHeight="true" outlineLevel="0" collapsed="false">
      <c r="K537" s="629" t="str">
        <f aca="false">IF(A537="","",ROW())</f>
        <v/>
      </c>
      <c r="L537" s="629" t="str">
        <f aca="false">IFERROR(INDEX($A$1:$A$1000,SMALL($K$1:$K$1000,ROW(A537))),"")</f>
        <v/>
      </c>
    </row>
    <row r="538" customFormat="false" ht="22.5" hidden="false" customHeight="true" outlineLevel="0" collapsed="false">
      <c r="K538" s="629" t="str">
        <f aca="false">IF(A538="","",ROW())</f>
        <v/>
      </c>
      <c r="L538" s="629" t="str">
        <f aca="false">IFERROR(INDEX($A$1:$A$1000,SMALL($K$1:$K$1000,ROW(A538))),"")</f>
        <v/>
      </c>
    </row>
    <row r="539" customFormat="false" ht="22.5" hidden="false" customHeight="true" outlineLevel="0" collapsed="false">
      <c r="K539" s="629" t="str">
        <f aca="false">IF(A539="","",ROW())</f>
        <v/>
      </c>
      <c r="L539" s="629" t="str">
        <f aca="false">IFERROR(INDEX($A$1:$A$1000,SMALL($K$1:$K$1000,ROW(A539))),"")</f>
        <v/>
      </c>
    </row>
    <row r="540" customFormat="false" ht="22.5" hidden="false" customHeight="true" outlineLevel="0" collapsed="false">
      <c r="K540" s="629" t="str">
        <f aca="false">IF(A540="","",ROW())</f>
        <v/>
      </c>
      <c r="L540" s="629" t="str">
        <f aca="false">IFERROR(INDEX($A$1:$A$1000,SMALL($K$1:$K$1000,ROW(A540))),"")</f>
        <v/>
      </c>
    </row>
    <row r="541" customFormat="false" ht="22.5" hidden="false" customHeight="true" outlineLevel="0" collapsed="false">
      <c r="K541" s="629" t="str">
        <f aca="false">IF(A541="","",ROW())</f>
        <v/>
      </c>
      <c r="L541" s="629" t="str">
        <f aca="false">IFERROR(INDEX($A$1:$A$1000,SMALL($K$1:$K$1000,ROW(A541))),"")</f>
        <v/>
      </c>
    </row>
    <row r="542" customFormat="false" ht="22.5" hidden="false" customHeight="true" outlineLevel="0" collapsed="false">
      <c r="K542" s="629" t="str">
        <f aca="false">IF(A542="","",ROW())</f>
        <v/>
      </c>
      <c r="L542" s="629" t="str">
        <f aca="false">IFERROR(INDEX($A$1:$A$1000,SMALL($K$1:$K$1000,ROW(A542))),"")</f>
        <v/>
      </c>
    </row>
    <row r="543" customFormat="false" ht="22.5" hidden="false" customHeight="true" outlineLevel="0" collapsed="false">
      <c r="K543" s="629" t="str">
        <f aca="false">IF(A543="","",ROW())</f>
        <v/>
      </c>
      <c r="L543" s="629" t="str">
        <f aca="false">IFERROR(INDEX($A$1:$A$1000,SMALL($K$1:$K$1000,ROW(A543))),"")</f>
        <v/>
      </c>
    </row>
    <row r="544" customFormat="false" ht="22.5" hidden="false" customHeight="true" outlineLevel="0" collapsed="false">
      <c r="K544" s="629" t="str">
        <f aca="false">IF(A544="","",ROW())</f>
        <v/>
      </c>
      <c r="L544" s="629" t="str">
        <f aca="false">IFERROR(INDEX($A$1:$A$1000,SMALL($K$1:$K$1000,ROW(A544))),"")</f>
        <v/>
      </c>
    </row>
    <row r="545" customFormat="false" ht="22.5" hidden="false" customHeight="true" outlineLevel="0" collapsed="false">
      <c r="K545" s="629" t="str">
        <f aca="false">IF(A545="","",ROW())</f>
        <v/>
      </c>
      <c r="L545" s="629" t="str">
        <f aca="false">IFERROR(INDEX($A$1:$A$1000,SMALL($K$1:$K$1000,ROW(A545))),"")</f>
        <v/>
      </c>
    </row>
    <row r="546" customFormat="false" ht="22.5" hidden="false" customHeight="true" outlineLevel="0" collapsed="false">
      <c r="K546" s="629" t="str">
        <f aca="false">IF(A546="","",ROW())</f>
        <v/>
      </c>
      <c r="L546" s="629" t="str">
        <f aca="false">IFERROR(INDEX($A$1:$A$1000,SMALL($K$1:$K$1000,ROW(A546))),"")</f>
        <v/>
      </c>
    </row>
    <row r="547" customFormat="false" ht="22.5" hidden="false" customHeight="true" outlineLevel="0" collapsed="false">
      <c r="K547" s="629" t="str">
        <f aca="false">IF(A547="","",ROW())</f>
        <v/>
      </c>
      <c r="L547" s="629" t="str">
        <f aca="false">IFERROR(INDEX($A$1:$A$1000,SMALL($K$1:$K$1000,ROW(A547))),"")</f>
        <v/>
      </c>
    </row>
    <row r="548" customFormat="false" ht="22.5" hidden="false" customHeight="true" outlineLevel="0" collapsed="false">
      <c r="K548" s="629" t="str">
        <f aca="false">IF(A548="","",ROW())</f>
        <v/>
      </c>
      <c r="L548" s="629" t="str">
        <f aca="false">IFERROR(INDEX($A$1:$A$1000,SMALL($K$1:$K$1000,ROW(A548))),"")</f>
        <v/>
      </c>
    </row>
    <row r="549" customFormat="false" ht="22.5" hidden="false" customHeight="true" outlineLevel="0" collapsed="false">
      <c r="K549" s="629" t="str">
        <f aca="false">IF(A549="","",ROW())</f>
        <v/>
      </c>
      <c r="L549" s="629" t="str">
        <f aca="false">IFERROR(INDEX($A$1:$A$1000,SMALL($K$1:$K$1000,ROW(A549))),"")</f>
        <v/>
      </c>
    </row>
    <row r="550" customFormat="false" ht="22.5" hidden="false" customHeight="true" outlineLevel="0" collapsed="false">
      <c r="K550" s="629" t="str">
        <f aca="false">IF(A550="","",ROW())</f>
        <v/>
      </c>
      <c r="L550" s="629" t="str">
        <f aca="false">IFERROR(INDEX($A$1:$A$1000,SMALL($K$1:$K$1000,ROW(A550))),"")</f>
        <v/>
      </c>
    </row>
    <row r="551" customFormat="false" ht="22.5" hidden="false" customHeight="true" outlineLevel="0" collapsed="false">
      <c r="K551" s="629" t="str">
        <f aca="false">IF(A551="","",ROW())</f>
        <v/>
      </c>
      <c r="L551" s="629" t="str">
        <f aca="false">IFERROR(INDEX($A$1:$A$1000,SMALL($K$1:$K$1000,ROW(A551))),"")</f>
        <v/>
      </c>
    </row>
    <row r="552" customFormat="false" ht="22.5" hidden="false" customHeight="true" outlineLevel="0" collapsed="false">
      <c r="K552" s="629" t="str">
        <f aca="false">IF(A552="","",ROW())</f>
        <v/>
      </c>
      <c r="L552" s="629" t="str">
        <f aca="false">IFERROR(INDEX($A$1:$A$1000,SMALL($K$1:$K$1000,ROW(A552))),"")</f>
        <v/>
      </c>
    </row>
    <row r="553" customFormat="false" ht="22.5" hidden="false" customHeight="true" outlineLevel="0" collapsed="false">
      <c r="K553" s="629" t="str">
        <f aca="false">IF(A553="","",ROW())</f>
        <v/>
      </c>
      <c r="L553" s="629" t="str">
        <f aca="false">IFERROR(INDEX($A$1:$A$1000,SMALL($K$1:$K$1000,ROW(A553))),"")</f>
        <v/>
      </c>
    </row>
    <row r="554" customFormat="false" ht="22.5" hidden="false" customHeight="true" outlineLevel="0" collapsed="false">
      <c r="K554" s="629" t="str">
        <f aca="false">IF(A554="","",ROW())</f>
        <v/>
      </c>
      <c r="L554" s="629" t="str">
        <f aca="false">IFERROR(INDEX($A$1:$A$1000,SMALL($K$1:$K$1000,ROW(A554))),"")</f>
        <v/>
      </c>
    </row>
    <row r="555" customFormat="false" ht="22.5" hidden="false" customHeight="true" outlineLevel="0" collapsed="false">
      <c r="K555" s="629" t="str">
        <f aca="false">IF(A555="","",ROW())</f>
        <v/>
      </c>
      <c r="L555" s="629" t="str">
        <f aca="false">IFERROR(INDEX($A$1:$A$1000,SMALL($K$1:$K$1000,ROW(A555))),"")</f>
        <v/>
      </c>
    </row>
    <row r="556" customFormat="false" ht="22.5" hidden="false" customHeight="true" outlineLevel="0" collapsed="false">
      <c r="K556" s="629" t="str">
        <f aca="false">IF(A556="","",ROW())</f>
        <v/>
      </c>
      <c r="L556" s="629" t="str">
        <f aca="false">IFERROR(INDEX($A$1:$A$1000,SMALL($K$1:$K$1000,ROW(A556))),"")</f>
        <v/>
      </c>
    </row>
    <row r="557" customFormat="false" ht="22.5" hidden="false" customHeight="true" outlineLevel="0" collapsed="false">
      <c r="K557" s="629" t="str">
        <f aca="false">IF(A557="","",ROW())</f>
        <v/>
      </c>
      <c r="L557" s="629" t="str">
        <f aca="false">IFERROR(INDEX($A$1:$A$1000,SMALL($K$1:$K$1000,ROW(A557))),"")</f>
        <v/>
      </c>
    </row>
    <row r="558" customFormat="false" ht="22.5" hidden="false" customHeight="true" outlineLevel="0" collapsed="false">
      <c r="K558" s="629" t="str">
        <f aca="false">IF(A558="","",ROW())</f>
        <v/>
      </c>
      <c r="L558" s="629" t="str">
        <f aca="false">IFERROR(INDEX($A$1:$A$1000,SMALL($K$1:$K$1000,ROW(A558))),"")</f>
        <v/>
      </c>
    </row>
    <row r="559" customFormat="false" ht="22.5" hidden="false" customHeight="true" outlineLevel="0" collapsed="false">
      <c r="K559" s="629" t="str">
        <f aca="false">IF(A559="","",ROW())</f>
        <v/>
      </c>
      <c r="L559" s="629" t="str">
        <f aca="false">IFERROR(INDEX($A$1:$A$1000,SMALL($K$1:$K$1000,ROW(A559))),"")</f>
        <v/>
      </c>
    </row>
    <row r="560" customFormat="false" ht="22.5" hidden="false" customHeight="true" outlineLevel="0" collapsed="false">
      <c r="K560" s="629" t="str">
        <f aca="false">IF(A560="","",ROW())</f>
        <v/>
      </c>
      <c r="L560" s="629" t="str">
        <f aca="false">IFERROR(INDEX($A$1:$A$1000,SMALL($K$1:$K$1000,ROW(A560))),"")</f>
        <v/>
      </c>
    </row>
    <row r="561" customFormat="false" ht="22.5" hidden="false" customHeight="true" outlineLevel="0" collapsed="false">
      <c r="K561" s="629" t="str">
        <f aca="false">IF(A561="","",ROW())</f>
        <v/>
      </c>
      <c r="L561" s="629" t="str">
        <f aca="false">IFERROR(INDEX($A$1:$A$1000,SMALL($K$1:$K$1000,ROW(A561))),"")</f>
        <v/>
      </c>
    </row>
    <row r="562" customFormat="false" ht="22.5" hidden="false" customHeight="true" outlineLevel="0" collapsed="false">
      <c r="K562" s="629" t="str">
        <f aca="false">IF(A562="","",ROW())</f>
        <v/>
      </c>
      <c r="L562" s="629" t="str">
        <f aca="false">IFERROR(INDEX($A$1:$A$1000,SMALL($K$1:$K$1000,ROW(A562))),"")</f>
        <v/>
      </c>
    </row>
    <row r="563" customFormat="false" ht="22.5" hidden="false" customHeight="true" outlineLevel="0" collapsed="false">
      <c r="K563" s="629" t="str">
        <f aca="false">IF(A563="","",ROW())</f>
        <v/>
      </c>
      <c r="L563" s="629" t="str">
        <f aca="false">IFERROR(INDEX($A$1:$A$1000,SMALL($K$1:$K$1000,ROW(A563))),"")</f>
        <v/>
      </c>
    </row>
    <row r="564" customFormat="false" ht="22.5" hidden="false" customHeight="true" outlineLevel="0" collapsed="false">
      <c r="K564" s="629" t="str">
        <f aca="false">IF(A564="","",ROW())</f>
        <v/>
      </c>
      <c r="L564" s="629" t="str">
        <f aca="false">IFERROR(INDEX($A$1:$A$1000,SMALL($K$1:$K$1000,ROW(A564))),"")</f>
        <v/>
      </c>
    </row>
    <row r="565" customFormat="false" ht="22.5" hidden="false" customHeight="true" outlineLevel="0" collapsed="false">
      <c r="K565" s="629" t="str">
        <f aca="false">IF(A565="","",ROW())</f>
        <v/>
      </c>
      <c r="L565" s="629" t="str">
        <f aca="false">IFERROR(INDEX($A$1:$A$1000,SMALL($K$1:$K$1000,ROW(A565))),"")</f>
        <v/>
      </c>
    </row>
    <row r="566" customFormat="false" ht="22.5" hidden="false" customHeight="true" outlineLevel="0" collapsed="false">
      <c r="K566" s="629" t="str">
        <f aca="false">IF(A566="","",ROW())</f>
        <v/>
      </c>
      <c r="L566" s="629" t="str">
        <f aca="false">IFERROR(INDEX($A$1:$A$1000,SMALL($K$1:$K$1000,ROW(A566))),"")</f>
        <v/>
      </c>
    </row>
    <row r="567" customFormat="false" ht="22.5" hidden="false" customHeight="true" outlineLevel="0" collapsed="false">
      <c r="K567" s="629" t="str">
        <f aca="false">IF(A567="","",ROW())</f>
        <v/>
      </c>
      <c r="L567" s="629" t="str">
        <f aca="false">IFERROR(INDEX($A$1:$A$1000,SMALL($K$1:$K$1000,ROW(A567))),"")</f>
        <v/>
      </c>
    </row>
    <row r="568" customFormat="false" ht="22.5" hidden="false" customHeight="true" outlineLevel="0" collapsed="false">
      <c r="K568" s="629" t="str">
        <f aca="false">IF(A568="","",ROW())</f>
        <v/>
      </c>
      <c r="L568" s="629" t="str">
        <f aca="false">IFERROR(INDEX($A$1:$A$1000,SMALL($K$1:$K$1000,ROW(A568))),"")</f>
        <v/>
      </c>
    </row>
    <row r="569" customFormat="false" ht="22.5" hidden="false" customHeight="true" outlineLevel="0" collapsed="false">
      <c r="K569" s="629" t="str">
        <f aca="false">IF(A569="","",ROW())</f>
        <v/>
      </c>
      <c r="L569" s="629" t="str">
        <f aca="false">IFERROR(INDEX($A$1:$A$1000,SMALL($K$1:$K$1000,ROW(A569))),"")</f>
        <v/>
      </c>
    </row>
    <row r="570" customFormat="false" ht="22.5" hidden="false" customHeight="true" outlineLevel="0" collapsed="false">
      <c r="K570" s="629" t="str">
        <f aca="false">IF(A570="","",ROW())</f>
        <v/>
      </c>
      <c r="L570" s="629" t="str">
        <f aca="false">IFERROR(INDEX($A$1:$A$1000,SMALL($K$1:$K$1000,ROW(A570))),"")</f>
        <v/>
      </c>
    </row>
    <row r="571" customFormat="false" ht="22.5" hidden="false" customHeight="true" outlineLevel="0" collapsed="false">
      <c r="K571" s="629" t="str">
        <f aca="false">IF(A571="","",ROW())</f>
        <v/>
      </c>
      <c r="L571" s="629" t="str">
        <f aca="false">IFERROR(INDEX($A$1:$A$1000,SMALL($K$1:$K$1000,ROW(A571))),"")</f>
        <v/>
      </c>
    </row>
    <row r="572" customFormat="false" ht="22.5" hidden="false" customHeight="true" outlineLevel="0" collapsed="false">
      <c r="K572" s="629" t="str">
        <f aca="false">IF(A572="","",ROW())</f>
        <v/>
      </c>
      <c r="L572" s="629" t="str">
        <f aca="false">IFERROR(INDEX($A$1:$A$1000,SMALL($K$1:$K$1000,ROW(A572))),"")</f>
        <v/>
      </c>
    </row>
    <row r="573" customFormat="false" ht="22.5" hidden="false" customHeight="true" outlineLevel="0" collapsed="false">
      <c r="K573" s="629" t="str">
        <f aca="false">IF(A573="","",ROW())</f>
        <v/>
      </c>
      <c r="L573" s="629" t="str">
        <f aca="false">IFERROR(INDEX($A$1:$A$1000,SMALL($K$1:$K$1000,ROW(A573))),"")</f>
        <v/>
      </c>
    </row>
    <row r="574" customFormat="false" ht="22.5" hidden="false" customHeight="true" outlineLevel="0" collapsed="false">
      <c r="K574" s="629" t="str">
        <f aca="false">IF(A574="","",ROW())</f>
        <v/>
      </c>
      <c r="L574" s="629" t="str">
        <f aca="false">IFERROR(INDEX($A$1:$A$1000,SMALL($K$1:$K$1000,ROW(A574))),"")</f>
        <v/>
      </c>
    </row>
    <row r="575" customFormat="false" ht="22.5" hidden="false" customHeight="true" outlineLevel="0" collapsed="false">
      <c r="K575" s="629" t="str">
        <f aca="false">IF(A575="","",ROW())</f>
        <v/>
      </c>
      <c r="L575" s="629" t="str">
        <f aca="false">IFERROR(INDEX($A$1:$A$1000,SMALL($K$1:$K$1000,ROW(A575))),"")</f>
        <v/>
      </c>
    </row>
    <row r="576" customFormat="false" ht="22.5" hidden="false" customHeight="true" outlineLevel="0" collapsed="false">
      <c r="K576" s="629" t="str">
        <f aca="false">IF(A576="","",ROW())</f>
        <v/>
      </c>
      <c r="L576" s="629" t="str">
        <f aca="false">IFERROR(INDEX($A$1:$A$1000,SMALL($K$1:$K$1000,ROW(A576))),"")</f>
        <v/>
      </c>
    </row>
    <row r="577" customFormat="false" ht="22.5" hidden="false" customHeight="true" outlineLevel="0" collapsed="false">
      <c r="K577" s="629" t="str">
        <f aca="false">IF(A577="","",ROW())</f>
        <v/>
      </c>
      <c r="L577" s="629" t="str">
        <f aca="false">IFERROR(INDEX($A$1:$A$1000,SMALL($K$1:$K$1000,ROW(A577))),"")</f>
        <v/>
      </c>
    </row>
    <row r="578" customFormat="false" ht="22.5" hidden="false" customHeight="true" outlineLevel="0" collapsed="false">
      <c r="K578" s="629" t="str">
        <f aca="false">IF(A578="","",ROW())</f>
        <v/>
      </c>
      <c r="L578" s="629" t="str">
        <f aca="false">IFERROR(INDEX($A$1:$A$1000,SMALL($K$1:$K$1000,ROW(A578))),"")</f>
        <v/>
      </c>
    </row>
    <row r="579" customFormat="false" ht="22.5" hidden="false" customHeight="true" outlineLevel="0" collapsed="false">
      <c r="K579" s="629" t="str">
        <f aca="false">IF(A579="","",ROW())</f>
        <v/>
      </c>
      <c r="L579" s="629" t="str">
        <f aca="false">IFERROR(INDEX($A$1:$A$1000,SMALL($K$1:$K$1000,ROW(A579))),"")</f>
        <v/>
      </c>
    </row>
    <row r="580" customFormat="false" ht="22.5" hidden="false" customHeight="true" outlineLevel="0" collapsed="false">
      <c r="K580" s="629" t="str">
        <f aca="false">IF(A580="","",ROW())</f>
        <v/>
      </c>
      <c r="L580" s="629" t="str">
        <f aca="false">IFERROR(INDEX($A$1:$A$1000,SMALL($K$1:$K$1000,ROW(A580))),"")</f>
        <v/>
      </c>
    </row>
    <row r="581" customFormat="false" ht="22.5" hidden="false" customHeight="true" outlineLevel="0" collapsed="false">
      <c r="K581" s="629" t="str">
        <f aca="false">IF(A581="","",ROW())</f>
        <v/>
      </c>
      <c r="L581" s="629" t="str">
        <f aca="false">IFERROR(INDEX($A$1:$A$1000,SMALL($K$1:$K$1000,ROW(A581))),"")</f>
        <v/>
      </c>
    </row>
    <row r="582" customFormat="false" ht="22.5" hidden="false" customHeight="true" outlineLevel="0" collapsed="false">
      <c r="K582" s="629" t="str">
        <f aca="false">IF(A582="","",ROW())</f>
        <v/>
      </c>
      <c r="L582" s="629" t="str">
        <f aca="false">IFERROR(INDEX($A$1:$A$1000,SMALL($K$1:$K$1000,ROW(A582))),"")</f>
        <v/>
      </c>
    </row>
    <row r="583" customFormat="false" ht="22.5" hidden="false" customHeight="true" outlineLevel="0" collapsed="false">
      <c r="K583" s="629" t="str">
        <f aca="false">IF(A583="","",ROW())</f>
        <v/>
      </c>
      <c r="L583" s="629" t="str">
        <f aca="false">IFERROR(INDEX($A$1:$A$1000,SMALL($K$1:$K$1000,ROW(A583))),"")</f>
        <v/>
      </c>
    </row>
    <row r="584" customFormat="false" ht="22.5" hidden="false" customHeight="true" outlineLevel="0" collapsed="false">
      <c r="K584" s="629" t="str">
        <f aca="false">IF(A584="","",ROW())</f>
        <v/>
      </c>
      <c r="L584" s="629" t="str">
        <f aca="false">IFERROR(INDEX($A$1:$A$1000,SMALL($K$1:$K$1000,ROW(A584))),"")</f>
        <v/>
      </c>
    </row>
    <row r="585" customFormat="false" ht="22.5" hidden="false" customHeight="true" outlineLevel="0" collapsed="false">
      <c r="K585" s="629" t="str">
        <f aca="false">IF(A585="","",ROW())</f>
        <v/>
      </c>
      <c r="L585" s="629" t="str">
        <f aca="false">IFERROR(INDEX($A$1:$A$1000,SMALL($K$1:$K$1000,ROW(A585))),"")</f>
        <v/>
      </c>
    </row>
    <row r="586" customFormat="false" ht="22.5" hidden="false" customHeight="true" outlineLevel="0" collapsed="false">
      <c r="K586" s="629" t="str">
        <f aca="false">IF(A586="","",ROW())</f>
        <v/>
      </c>
      <c r="L586" s="629" t="str">
        <f aca="false">IFERROR(INDEX($A$1:$A$1000,SMALL($K$1:$K$1000,ROW(A586))),"")</f>
        <v/>
      </c>
    </row>
    <row r="587" customFormat="false" ht="22.5" hidden="false" customHeight="true" outlineLevel="0" collapsed="false">
      <c r="K587" s="629" t="str">
        <f aca="false">IF(A587="","",ROW())</f>
        <v/>
      </c>
      <c r="L587" s="629" t="str">
        <f aca="false">IFERROR(INDEX($A$1:$A$1000,SMALL($K$1:$K$1000,ROW(A587))),"")</f>
        <v/>
      </c>
    </row>
    <row r="588" customFormat="false" ht="22.5" hidden="false" customHeight="true" outlineLevel="0" collapsed="false">
      <c r="K588" s="629" t="str">
        <f aca="false">IF(A588="","",ROW())</f>
        <v/>
      </c>
      <c r="L588" s="629" t="str">
        <f aca="false">IFERROR(INDEX($A$1:$A$1000,SMALL($K$1:$K$1000,ROW(A588))),"")</f>
        <v/>
      </c>
    </row>
    <row r="589" customFormat="false" ht="22.5" hidden="false" customHeight="true" outlineLevel="0" collapsed="false">
      <c r="K589" s="629" t="str">
        <f aca="false">IF(A589="","",ROW())</f>
        <v/>
      </c>
      <c r="L589" s="629" t="str">
        <f aca="false">IFERROR(INDEX($A$1:$A$1000,SMALL($K$1:$K$1000,ROW(A589))),"")</f>
        <v/>
      </c>
    </row>
    <row r="590" customFormat="false" ht="22.5" hidden="false" customHeight="true" outlineLevel="0" collapsed="false">
      <c r="K590" s="629" t="str">
        <f aca="false">IF(A590="","",ROW())</f>
        <v/>
      </c>
      <c r="L590" s="629" t="str">
        <f aca="false">IFERROR(INDEX($A$1:$A$1000,SMALL($K$1:$K$1000,ROW(A590))),"")</f>
        <v/>
      </c>
    </row>
    <row r="591" customFormat="false" ht="22.5" hidden="false" customHeight="true" outlineLevel="0" collapsed="false">
      <c r="K591" s="629" t="str">
        <f aca="false">IF(A591="","",ROW())</f>
        <v/>
      </c>
      <c r="L591" s="629" t="str">
        <f aca="false">IFERROR(INDEX($A$1:$A$1000,SMALL($K$1:$K$1000,ROW(A591))),"")</f>
        <v/>
      </c>
    </row>
    <row r="592" customFormat="false" ht="22.5" hidden="false" customHeight="true" outlineLevel="0" collapsed="false">
      <c r="K592" s="629" t="str">
        <f aca="false">IF(A592="","",ROW())</f>
        <v/>
      </c>
      <c r="L592" s="629" t="str">
        <f aca="false">IFERROR(INDEX($A$1:$A$1000,SMALL($K$1:$K$1000,ROW(A592))),"")</f>
        <v/>
      </c>
    </row>
    <row r="593" customFormat="false" ht="22.5" hidden="false" customHeight="true" outlineLevel="0" collapsed="false">
      <c r="K593" s="629" t="str">
        <f aca="false">IF(A593="","",ROW())</f>
        <v/>
      </c>
      <c r="L593" s="629" t="str">
        <f aca="false">IFERROR(INDEX($A$1:$A$1000,SMALL($K$1:$K$1000,ROW(A593))),"")</f>
        <v/>
      </c>
    </row>
    <row r="594" customFormat="false" ht="22.5" hidden="false" customHeight="true" outlineLevel="0" collapsed="false">
      <c r="K594" s="629" t="str">
        <f aca="false">IF(A594="","",ROW())</f>
        <v/>
      </c>
      <c r="L594" s="629" t="str">
        <f aca="false">IFERROR(INDEX($A$1:$A$1000,SMALL($K$1:$K$1000,ROW(A594))),"")</f>
        <v/>
      </c>
    </row>
    <row r="595" customFormat="false" ht="22.5" hidden="false" customHeight="true" outlineLevel="0" collapsed="false">
      <c r="K595" s="629" t="str">
        <f aca="false">IF(A595="","",ROW())</f>
        <v/>
      </c>
      <c r="L595" s="629" t="str">
        <f aca="false">IFERROR(INDEX($A$1:$A$1000,SMALL($K$1:$K$1000,ROW(A595))),"")</f>
        <v/>
      </c>
    </row>
    <row r="596" customFormat="false" ht="22.5" hidden="false" customHeight="true" outlineLevel="0" collapsed="false">
      <c r="K596" s="629" t="str">
        <f aca="false">IF(A596="","",ROW())</f>
        <v/>
      </c>
      <c r="L596" s="629" t="str">
        <f aca="false">IFERROR(INDEX($A$1:$A$1000,SMALL($K$1:$K$1000,ROW(A596))),"")</f>
        <v/>
      </c>
    </row>
    <row r="597" customFormat="false" ht="22.5" hidden="false" customHeight="true" outlineLevel="0" collapsed="false">
      <c r="K597" s="629" t="str">
        <f aca="false">IF(A597="","",ROW())</f>
        <v/>
      </c>
      <c r="L597" s="629" t="str">
        <f aca="false">IFERROR(INDEX($A$1:$A$1000,SMALL($K$1:$K$1000,ROW(A597))),"")</f>
        <v/>
      </c>
    </row>
    <row r="598" customFormat="false" ht="22.5" hidden="false" customHeight="true" outlineLevel="0" collapsed="false">
      <c r="K598" s="629" t="str">
        <f aca="false">IF(A598="","",ROW())</f>
        <v/>
      </c>
      <c r="L598" s="629" t="str">
        <f aca="false">IFERROR(INDEX($A$1:$A$1000,SMALL($K$1:$K$1000,ROW(A598))),"")</f>
        <v/>
      </c>
    </row>
    <row r="599" customFormat="false" ht="22.5" hidden="false" customHeight="true" outlineLevel="0" collapsed="false">
      <c r="K599" s="629" t="str">
        <f aca="false">IF(A599="","",ROW())</f>
        <v/>
      </c>
      <c r="L599" s="629" t="str">
        <f aca="false">IFERROR(INDEX($A$1:$A$1000,SMALL($K$1:$K$1000,ROW(A599))),"")</f>
        <v/>
      </c>
    </row>
    <row r="600" customFormat="false" ht="22.5" hidden="false" customHeight="true" outlineLevel="0" collapsed="false">
      <c r="K600" s="629" t="str">
        <f aca="false">IF(A600="","",ROW())</f>
        <v/>
      </c>
      <c r="L600" s="629" t="str">
        <f aca="false">IFERROR(INDEX($A$1:$A$1000,SMALL($K$1:$K$1000,ROW(A600))),"")</f>
        <v/>
      </c>
    </row>
    <row r="601" customFormat="false" ht="22.5" hidden="false" customHeight="true" outlineLevel="0" collapsed="false">
      <c r="K601" s="629" t="str">
        <f aca="false">IF(A601="","",ROW())</f>
        <v/>
      </c>
      <c r="L601" s="629" t="str">
        <f aca="false">IFERROR(INDEX($A$1:$A$1000,SMALL($K$1:$K$1000,ROW(A601))),"")</f>
        <v/>
      </c>
    </row>
    <row r="602" customFormat="false" ht="22.5" hidden="false" customHeight="true" outlineLevel="0" collapsed="false">
      <c r="K602" s="629" t="str">
        <f aca="false">IF(A602="","",ROW())</f>
        <v/>
      </c>
      <c r="L602" s="629" t="str">
        <f aca="false">IFERROR(INDEX($A$1:$A$1000,SMALL($K$1:$K$1000,ROW(A602))),"")</f>
        <v/>
      </c>
    </row>
    <row r="603" customFormat="false" ht="22.5" hidden="false" customHeight="true" outlineLevel="0" collapsed="false">
      <c r="K603" s="629" t="str">
        <f aca="false">IF(A603="","",ROW())</f>
        <v/>
      </c>
      <c r="L603" s="629" t="str">
        <f aca="false">IFERROR(INDEX($A$1:$A$1000,SMALL($K$1:$K$1000,ROW(A603))),"")</f>
        <v/>
      </c>
    </row>
    <row r="604" customFormat="false" ht="22.5" hidden="false" customHeight="true" outlineLevel="0" collapsed="false">
      <c r="K604" s="629" t="str">
        <f aca="false">IF(A604="","",ROW())</f>
        <v/>
      </c>
      <c r="L604" s="629" t="str">
        <f aca="false">IFERROR(INDEX($A$1:$A$1000,SMALL($K$1:$K$1000,ROW(A604))),"")</f>
        <v/>
      </c>
    </row>
    <row r="605" customFormat="false" ht="22.5" hidden="false" customHeight="true" outlineLevel="0" collapsed="false">
      <c r="K605" s="629" t="str">
        <f aca="false">IF(A605="","",ROW())</f>
        <v/>
      </c>
      <c r="L605" s="629" t="str">
        <f aca="false">IFERROR(INDEX($A$1:$A$1000,SMALL($K$1:$K$1000,ROW(A605))),"")</f>
        <v/>
      </c>
    </row>
    <row r="606" customFormat="false" ht="22.5" hidden="false" customHeight="true" outlineLevel="0" collapsed="false">
      <c r="K606" s="629" t="str">
        <f aca="false">IF(A606="","",ROW())</f>
        <v/>
      </c>
      <c r="L606" s="629" t="str">
        <f aca="false">IFERROR(INDEX($A$1:$A$1000,SMALL($K$1:$K$1000,ROW(A606))),"")</f>
        <v/>
      </c>
    </row>
    <row r="607" customFormat="false" ht="22.5" hidden="false" customHeight="true" outlineLevel="0" collapsed="false">
      <c r="K607" s="629" t="str">
        <f aca="false">IF(A607="","",ROW())</f>
        <v/>
      </c>
      <c r="L607" s="629" t="str">
        <f aca="false">IFERROR(INDEX($A$1:$A$1000,SMALL($K$1:$K$1000,ROW(A607))),"")</f>
        <v/>
      </c>
    </row>
    <row r="608" customFormat="false" ht="22.5" hidden="false" customHeight="true" outlineLevel="0" collapsed="false">
      <c r="K608" s="629" t="str">
        <f aca="false">IF(A608="","",ROW())</f>
        <v/>
      </c>
      <c r="L608" s="629" t="str">
        <f aca="false">IFERROR(INDEX($A$1:$A$1000,SMALL($K$1:$K$1000,ROW(A608))),"")</f>
        <v/>
      </c>
    </row>
    <row r="609" customFormat="false" ht="22.5" hidden="false" customHeight="true" outlineLevel="0" collapsed="false">
      <c r="K609" s="629" t="str">
        <f aca="false">IF(A609="","",ROW())</f>
        <v/>
      </c>
      <c r="L609" s="629" t="str">
        <f aca="false">IFERROR(INDEX($A$1:$A$1000,SMALL($K$1:$K$1000,ROW(A609))),"")</f>
        <v/>
      </c>
    </row>
    <row r="610" customFormat="false" ht="22.5" hidden="false" customHeight="true" outlineLevel="0" collapsed="false">
      <c r="K610" s="629" t="str">
        <f aca="false">IF(A610="","",ROW())</f>
        <v/>
      </c>
      <c r="L610" s="629" t="str">
        <f aca="false">IFERROR(INDEX($A$1:$A$1000,SMALL($K$1:$K$1000,ROW(A610))),"")</f>
        <v/>
      </c>
    </row>
    <row r="611" customFormat="false" ht="22.5" hidden="false" customHeight="true" outlineLevel="0" collapsed="false">
      <c r="K611" s="629" t="str">
        <f aca="false">IF(A611="","",ROW())</f>
        <v/>
      </c>
      <c r="L611" s="629" t="str">
        <f aca="false">IFERROR(INDEX($A$1:$A$1000,SMALL($K$1:$K$1000,ROW(A611))),"")</f>
        <v/>
      </c>
    </row>
    <row r="612" customFormat="false" ht="22.5" hidden="false" customHeight="true" outlineLevel="0" collapsed="false">
      <c r="K612" s="629" t="str">
        <f aca="false">IF(A612="","",ROW())</f>
        <v/>
      </c>
      <c r="L612" s="629" t="str">
        <f aca="false">IFERROR(INDEX($A$1:$A$1000,SMALL($K$1:$K$1000,ROW(A612))),"")</f>
        <v/>
      </c>
    </row>
    <row r="613" customFormat="false" ht="22.5" hidden="false" customHeight="true" outlineLevel="0" collapsed="false">
      <c r="K613" s="629" t="str">
        <f aca="false">IF(A613="","",ROW())</f>
        <v/>
      </c>
      <c r="L613" s="629" t="str">
        <f aca="false">IFERROR(INDEX($A$1:$A$1000,SMALL($K$1:$K$1000,ROW(A613))),"")</f>
        <v/>
      </c>
    </row>
    <row r="614" customFormat="false" ht="22.5" hidden="false" customHeight="true" outlineLevel="0" collapsed="false">
      <c r="K614" s="629" t="str">
        <f aca="false">IF(A614="","",ROW())</f>
        <v/>
      </c>
      <c r="L614" s="629" t="str">
        <f aca="false">IFERROR(INDEX($A$1:$A$1000,SMALL($K$1:$K$1000,ROW(A614))),"")</f>
        <v/>
      </c>
    </row>
    <row r="615" customFormat="false" ht="22.5" hidden="false" customHeight="true" outlineLevel="0" collapsed="false">
      <c r="K615" s="629" t="str">
        <f aca="false">IF(A615="","",ROW())</f>
        <v/>
      </c>
      <c r="L615" s="629" t="str">
        <f aca="false">IFERROR(INDEX($A$1:$A$1000,SMALL($K$1:$K$1000,ROW(A615))),"")</f>
        <v/>
      </c>
    </row>
    <row r="616" customFormat="false" ht="22.5" hidden="false" customHeight="true" outlineLevel="0" collapsed="false">
      <c r="K616" s="629" t="str">
        <f aca="false">IF(A616="","",ROW())</f>
        <v/>
      </c>
      <c r="L616" s="629" t="str">
        <f aca="false">IFERROR(INDEX($A$1:$A$1000,SMALL($K$1:$K$1000,ROW(A616))),"")</f>
        <v/>
      </c>
    </row>
    <row r="617" customFormat="false" ht="22.5" hidden="false" customHeight="true" outlineLevel="0" collapsed="false">
      <c r="K617" s="629" t="str">
        <f aca="false">IF(A617="","",ROW())</f>
        <v/>
      </c>
      <c r="L617" s="629" t="str">
        <f aca="false">IFERROR(INDEX($A$1:$A$1000,SMALL($K$1:$K$1000,ROW(A617))),"")</f>
        <v/>
      </c>
    </row>
    <row r="618" customFormat="false" ht="22.5" hidden="false" customHeight="true" outlineLevel="0" collapsed="false">
      <c r="K618" s="629" t="str">
        <f aca="false">IF(A618="","",ROW())</f>
        <v/>
      </c>
      <c r="L618" s="629" t="str">
        <f aca="false">IFERROR(INDEX($A$1:$A$1000,SMALL($K$1:$K$1000,ROW(A618))),"")</f>
        <v/>
      </c>
    </row>
    <row r="619" customFormat="false" ht="22.5" hidden="false" customHeight="true" outlineLevel="0" collapsed="false">
      <c r="K619" s="629" t="str">
        <f aca="false">IF(A619="","",ROW())</f>
        <v/>
      </c>
      <c r="L619" s="629" t="str">
        <f aca="false">IFERROR(INDEX($A$1:$A$1000,SMALL($K$1:$K$1000,ROW(A619))),"")</f>
        <v/>
      </c>
    </row>
    <row r="620" customFormat="false" ht="22.5" hidden="false" customHeight="true" outlineLevel="0" collapsed="false">
      <c r="K620" s="629" t="str">
        <f aca="false">IF(A620="","",ROW())</f>
        <v/>
      </c>
      <c r="L620" s="629" t="str">
        <f aca="false">IFERROR(INDEX($A$1:$A$1000,SMALL($K$1:$K$1000,ROW(A620))),"")</f>
        <v/>
      </c>
    </row>
    <row r="621" customFormat="false" ht="22.5" hidden="false" customHeight="true" outlineLevel="0" collapsed="false">
      <c r="K621" s="629" t="str">
        <f aca="false">IF(A621="","",ROW())</f>
        <v/>
      </c>
      <c r="L621" s="629" t="str">
        <f aca="false">IFERROR(INDEX($A$1:$A$1000,SMALL($K$1:$K$1000,ROW(A621))),"")</f>
        <v/>
      </c>
    </row>
    <row r="622" customFormat="false" ht="22.5" hidden="false" customHeight="true" outlineLevel="0" collapsed="false">
      <c r="K622" s="629" t="str">
        <f aca="false">IF(A622="","",ROW())</f>
        <v/>
      </c>
      <c r="L622" s="629" t="str">
        <f aca="false">IFERROR(INDEX($A$1:$A$1000,SMALL($K$1:$K$1000,ROW(A622))),"")</f>
        <v/>
      </c>
    </row>
    <row r="623" customFormat="false" ht="22.5" hidden="false" customHeight="true" outlineLevel="0" collapsed="false">
      <c r="K623" s="629" t="str">
        <f aca="false">IF(A623="","",ROW())</f>
        <v/>
      </c>
      <c r="L623" s="629" t="str">
        <f aca="false">IFERROR(INDEX($A$1:$A$1000,SMALL($K$1:$K$1000,ROW(A623))),"")</f>
        <v/>
      </c>
    </row>
    <row r="624" customFormat="false" ht="22.5" hidden="false" customHeight="true" outlineLevel="0" collapsed="false">
      <c r="K624" s="629" t="str">
        <f aca="false">IF(A624="","",ROW())</f>
        <v/>
      </c>
      <c r="L624" s="629" t="str">
        <f aca="false">IFERROR(INDEX($A$1:$A$1000,SMALL($K$1:$K$1000,ROW(A624))),"")</f>
        <v/>
      </c>
    </row>
    <row r="625" customFormat="false" ht="22.5" hidden="false" customHeight="true" outlineLevel="0" collapsed="false">
      <c r="K625" s="629" t="str">
        <f aca="false">IF(A625="","",ROW())</f>
        <v/>
      </c>
      <c r="L625" s="629" t="str">
        <f aca="false">IFERROR(INDEX($A$1:$A$1000,SMALL($K$1:$K$1000,ROW(A625))),"")</f>
        <v/>
      </c>
    </row>
    <row r="626" customFormat="false" ht="22.5" hidden="false" customHeight="true" outlineLevel="0" collapsed="false">
      <c r="K626" s="629" t="str">
        <f aca="false">IF(A626="","",ROW())</f>
        <v/>
      </c>
      <c r="L626" s="629" t="str">
        <f aca="false">IFERROR(INDEX($A$1:$A$1000,SMALL($K$1:$K$1000,ROW(A626))),"")</f>
        <v/>
      </c>
    </row>
    <row r="627" customFormat="false" ht="22.5" hidden="false" customHeight="true" outlineLevel="0" collapsed="false">
      <c r="K627" s="629" t="str">
        <f aca="false">IF(A627="","",ROW())</f>
        <v/>
      </c>
      <c r="L627" s="629" t="str">
        <f aca="false">IFERROR(INDEX($A$1:$A$1000,SMALL($K$1:$K$1000,ROW(A627))),"")</f>
        <v/>
      </c>
    </row>
    <row r="628" customFormat="false" ht="22.5" hidden="false" customHeight="true" outlineLevel="0" collapsed="false">
      <c r="K628" s="629" t="str">
        <f aca="false">IF(A628="","",ROW())</f>
        <v/>
      </c>
      <c r="L628" s="629" t="str">
        <f aca="false">IFERROR(INDEX($A$1:$A$1000,SMALL($K$1:$K$1000,ROW(A628))),"")</f>
        <v/>
      </c>
    </row>
    <row r="629" customFormat="false" ht="22.5" hidden="false" customHeight="true" outlineLevel="0" collapsed="false">
      <c r="K629" s="629" t="str">
        <f aca="false">IF(A629="","",ROW())</f>
        <v/>
      </c>
      <c r="L629" s="629" t="str">
        <f aca="false">IFERROR(INDEX($A$1:$A$1000,SMALL($K$1:$K$1000,ROW(A629))),"")</f>
        <v/>
      </c>
    </row>
    <row r="630" customFormat="false" ht="22.5" hidden="false" customHeight="true" outlineLevel="0" collapsed="false">
      <c r="K630" s="629" t="str">
        <f aca="false">IF(A630="","",ROW())</f>
        <v/>
      </c>
      <c r="L630" s="629" t="str">
        <f aca="false">IFERROR(INDEX($A$1:$A$1000,SMALL($K$1:$K$1000,ROW(A630))),"")</f>
        <v/>
      </c>
    </row>
    <row r="631" customFormat="false" ht="22.5" hidden="false" customHeight="true" outlineLevel="0" collapsed="false">
      <c r="K631" s="629" t="str">
        <f aca="false">IF(A631="","",ROW())</f>
        <v/>
      </c>
      <c r="L631" s="629" t="str">
        <f aca="false">IFERROR(INDEX($A$1:$A$1000,SMALL($K$1:$K$1000,ROW(A631))),"")</f>
        <v/>
      </c>
    </row>
    <row r="632" customFormat="false" ht="22.5" hidden="false" customHeight="true" outlineLevel="0" collapsed="false">
      <c r="K632" s="629" t="str">
        <f aca="false">IF(A632="","",ROW())</f>
        <v/>
      </c>
      <c r="L632" s="629" t="str">
        <f aca="false">IFERROR(INDEX($A$1:$A$1000,SMALL($K$1:$K$1000,ROW(A632))),"")</f>
        <v/>
      </c>
    </row>
    <row r="633" customFormat="false" ht="22.5" hidden="false" customHeight="true" outlineLevel="0" collapsed="false">
      <c r="K633" s="629" t="str">
        <f aca="false">IF(A633="","",ROW())</f>
        <v/>
      </c>
      <c r="L633" s="629" t="str">
        <f aca="false">IFERROR(INDEX($A$1:$A$1000,SMALL($K$1:$K$1000,ROW(A633))),"")</f>
        <v/>
      </c>
    </row>
    <row r="634" customFormat="false" ht="22.5" hidden="false" customHeight="true" outlineLevel="0" collapsed="false">
      <c r="K634" s="629" t="str">
        <f aca="false">IF(A634="","",ROW())</f>
        <v/>
      </c>
      <c r="L634" s="629" t="str">
        <f aca="false">IFERROR(INDEX($A$1:$A$1000,SMALL($K$1:$K$1000,ROW(A634))),"")</f>
        <v/>
      </c>
    </row>
    <row r="635" customFormat="false" ht="22.5" hidden="false" customHeight="true" outlineLevel="0" collapsed="false">
      <c r="K635" s="629" t="str">
        <f aca="false">IF(A635="","",ROW())</f>
        <v/>
      </c>
      <c r="L635" s="629" t="str">
        <f aca="false">IFERROR(INDEX($A$1:$A$1000,SMALL($K$1:$K$1000,ROW(A635))),"")</f>
        <v/>
      </c>
    </row>
    <row r="636" customFormat="false" ht="22.5" hidden="false" customHeight="true" outlineLevel="0" collapsed="false">
      <c r="K636" s="629" t="str">
        <f aca="false">IF(A636="","",ROW())</f>
        <v/>
      </c>
      <c r="L636" s="629" t="str">
        <f aca="false">IFERROR(INDEX($A$1:$A$1000,SMALL($K$1:$K$1000,ROW(A636))),"")</f>
        <v/>
      </c>
    </row>
    <row r="637" customFormat="false" ht="22.5" hidden="false" customHeight="true" outlineLevel="0" collapsed="false">
      <c r="K637" s="629" t="str">
        <f aca="false">IF(A637="","",ROW())</f>
        <v/>
      </c>
      <c r="L637" s="629" t="str">
        <f aca="false">IFERROR(INDEX($A$1:$A$1000,SMALL($K$1:$K$1000,ROW(A637))),"")</f>
        <v/>
      </c>
    </row>
    <row r="638" customFormat="false" ht="22.5" hidden="false" customHeight="true" outlineLevel="0" collapsed="false">
      <c r="K638" s="629" t="str">
        <f aca="false">IF(A638="","",ROW())</f>
        <v/>
      </c>
      <c r="L638" s="629" t="str">
        <f aca="false">IFERROR(INDEX($A$1:$A$1000,SMALL($K$1:$K$1000,ROW(A638))),"")</f>
        <v/>
      </c>
    </row>
    <row r="639" customFormat="false" ht="22.5" hidden="false" customHeight="true" outlineLevel="0" collapsed="false">
      <c r="K639" s="629" t="str">
        <f aca="false">IF(A639="","",ROW())</f>
        <v/>
      </c>
      <c r="L639" s="629" t="str">
        <f aca="false">IFERROR(INDEX($A$1:$A$1000,SMALL($K$1:$K$1000,ROW(A639))),"")</f>
        <v/>
      </c>
    </row>
    <row r="640" customFormat="false" ht="22.5" hidden="false" customHeight="true" outlineLevel="0" collapsed="false">
      <c r="K640" s="629" t="str">
        <f aca="false">IF(A640="","",ROW())</f>
        <v/>
      </c>
      <c r="L640" s="629" t="str">
        <f aca="false">IFERROR(INDEX($A$1:$A$1000,SMALL($K$1:$K$1000,ROW(A640))),"")</f>
        <v/>
      </c>
    </row>
    <row r="641" customFormat="false" ht="22.5" hidden="false" customHeight="true" outlineLevel="0" collapsed="false">
      <c r="K641" s="629" t="str">
        <f aca="false">IF(A641="","",ROW())</f>
        <v/>
      </c>
      <c r="L641" s="629" t="str">
        <f aca="false">IFERROR(INDEX($A$1:$A$1000,SMALL($K$1:$K$1000,ROW(A641))),"")</f>
        <v/>
      </c>
    </row>
    <row r="642" customFormat="false" ht="22.5" hidden="false" customHeight="true" outlineLevel="0" collapsed="false">
      <c r="K642" s="629" t="str">
        <f aca="false">IF(A642="","",ROW())</f>
        <v/>
      </c>
      <c r="L642" s="629" t="str">
        <f aca="false">IFERROR(INDEX($A$1:$A$1000,SMALL($K$1:$K$1000,ROW(A642))),"")</f>
        <v/>
      </c>
    </row>
    <row r="643" customFormat="false" ht="22.5" hidden="false" customHeight="true" outlineLevel="0" collapsed="false">
      <c r="K643" s="629" t="str">
        <f aca="false">IF(A643="","",ROW())</f>
        <v/>
      </c>
      <c r="L643" s="629" t="str">
        <f aca="false">IFERROR(INDEX($A$1:$A$1000,SMALL($K$1:$K$1000,ROW(A643))),"")</f>
        <v/>
      </c>
    </row>
    <row r="644" customFormat="false" ht="22.5" hidden="false" customHeight="true" outlineLevel="0" collapsed="false">
      <c r="K644" s="629" t="str">
        <f aca="false">IF(A644="","",ROW())</f>
        <v/>
      </c>
      <c r="L644" s="629" t="str">
        <f aca="false">IFERROR(INDEX($A$1:$A$1000,SMALL($K$1:$K$1000,ROW(A644))),"")</f>
        <v/>
      </c>
    </row>
    <row r="645" customFormat="false" ht="22.5" hidden="false" customHeight="true" outlineLevel="0" collapsed="false">
      <c r="K645" s="629" t="str">
        <f aca="false">IF(A645="","",ROW())</f>
        <v/>
      </c>
      <c r="L645" s="629" t="str">
        <f aca="false">IFERROR(INDEX($A$1:$A$1000,SMALL($K$1:$K$1000,ROW(A645))),"")</f>
        <v/>
      </c>
    </row>
    <row r="646" customFormat="false" ht="22.5" hidden="false" customHeight="true" outlineLevel="0" collapsed="false">
      <c r="K646" s="629" t="str">
        <f aca="false">IF(A646="","",ROW())</f>
        <v/>
      </c>
      <c r="L646" s="629" t="str">
        <f aca="false">IFERROR(INDEX($A$1:$A$1000,SMALL($K$1:$K$1000,ROW(A646))),"")</f>
        <v/>
      </c>
    </row>
    <row r="647" customFormat="false" ht="22.5" hidden="false" customHeight="true" outlineLevel="0" collapsed="false">
      <c r="K647" s="629" t="str">
        <f aca="false">IF(A647="","",ROW())</f>
        <v/>
      </c>
      <c r="L647" s="629" t="str">
        <f aca="false">IFERROR(INDEX($A$1:$A$1000,SMALL($K$1:$K$1000,ROW(A647))),"")</f>
        <v/>
      </c>
    </row>
    <row r="648" customFormat="false" ht="22.5" hidden="false" customHeight="true" outlineLevel="0" collapsed="false">
      <c r="K648" s="629" t="str">
        <f aca="false">IF(A648="","",ROW())</f>
        <v/>
      </c>
      <c r="L648" s="629" t="str">
        <f aca="false">IFERROR(INDEX($A$1:$A$1000,SMALL($K$1:$K$1000,ROW(A648))),"")</f>
        <v/>
      </c>
    </row>
    <row r="649" customFormat="false" ht="22.5" hidden="false" customHeight="true" outlineLevel="0" collapsed="false">
      <c r="K649" s="629" t="str">
        <f aca="false">IF(A649="","",ROW())</f>
        <v/>
      </c>
      <c r="L649" s="629" t="str">
        <f aca="false">IFERROR(INDEX($A$1:$A$1000,SMALL($K$1:$K$1000,ROW(A649))),"")</f>
        <v/>
      </c>
    </row>
    <row r="650" customFormat="false" ht="22.5" hidden="false" customHeight="true" outlineLevel="0" collapsed="false">
      <c r="K650" s="629" t="str">
        <f aca="false">IF(A650="","",ROW())</f>
        <v/>
      </c>
      <c r="L650" s="629" t="str">
        <f aca="false">IFERROR(INDEX($A$1:$A$1000,SMALL($K$1:$K$1000,ROW(A650))),"")</f>
        <v/>
      </c>
    </row>
    <row r="651" customFormat="false" ht="22.5" hidden="false" customHeight="true" outlineLevel="0" collapsed="false">
      <c r="K651" s="629" t="str">
        <f aca="false">IF(A651="","",ROW())</f>
        <v/>
      </c>
      <c r="L651" s="629" t="str">
        <f aca="false">IFERROR(INDEX($A$1:$A$1000,SMALL($K$1:$K$1000,ROW(A651))),"")</f>
        <v/>
      </c>
    </row>
    <row r="652" customFormat="false" ht="22.5" hidden="false" customHeight="true" outlineLevel="0" collapsed="false">
      <c r="K652" s="629" t="str">
        <f aca="false">IF(A652="","",ROW())</f>
        <v/>
      </c>
      <c r="L652" s="629" t="str">
        <f aca="false">IFERROR(INDEX($A$1:$A$1000,SMALL($K$1:$K$1000,ROW(A652))),"")</f>
        <v/>
      </c>
    </row>
    <row r="653" customFormat="false" ht="22.5" hidden="false" customHeight="true" outlineLevel="0" collapsed="false">
      <c r="K653" s="629" t="str">
        <f aca="false">IF(A653="","",ROW())</f>
        <v/>
      </c>
      <c r="L653" s="629" t="str">
        <f aca="false">IFERROR(INDEX($A$1:$A$1000,SMALL($K$1:$K$1000,ROW(A653))),"")</f>
        <v/>
      </c>
    </row>
    <row r="654" customFormat="false" ht="22.5" hidden="false" customHeight="true" outlineLevel="0" collapsed="false">
      <c r="K654" s="629" t="str">
        <f aca="false">IF(A654="","",ROW())</f>
        <v/>
      </c>
      <c r="L654" s="629" t="str">
        <f aca="false">IFERROR(INDEX($A$1:$A$1000,SMALL($K$1:$K$1000,ROW(A654))),"")</f>
        <v/>
      </c>
    </row>
    <row r="655" customFormat="false" ht="22.5" hidden="false" customHeight="true" outlineLevel="0" collapsed="false">
      <c r="K655" s="629" t="str">
        <f aca="false">IF(A655="","",ROW())</f>
        <v/>
      </c>
      <c r="L655" s="629" t="str">
        <f aca="false">IFERROR(INDEX($A$1:$A$1000,SMALL($K$1:$K$1000,ROW(A655))),"")</f>
        <v/>
      </c>
    </row>
    <row r="656" customFormat="false" ht="22.5" hidden="false" customHeight="true" outlineLevel="0" collapsed="false">
      <c r="K656" s="629" t="str">
        <f aca="false">IF(A656="","",ROW())</f>
        <v/>
      </c>
      <c r="L656" s="629" t="str">
        <f aca="false">IFERROR(INDEX($A$1:$A$1000,SMALL($K$1:$K$1000,ROW(A656))),"")</f>
        <v/>
      </c>
    </row>
    <row r="657" customFormat="false" ht="22.5" hidden="false" customHeight="true" outlineLevel="0" collapsed="false">
      <c r="K657" s="629" t="str">
        <f aca="false">IF(A657="","",ROW())</f>
        <v/>
      </c>
      <c r="L657" s="629" t="str">
        <f aca="false">IFERROR(INDEX($A$1:$A$1000,SMALL($K$1:$K$1000,ROW(A657))),"")</f>
        <v/>
      </c>
    </row>
    <row r="658" customFormat="false" ht="22.5" hidden="false" customHeight="true" outlineLevel="0" collapsed="false">
      <c r="K658" s="629" t="str">
        <f aca="false">IF(A658="","",ROW())</f>
        <v/>
      </c>
      <c r="L658" s="629" t="str">
        <f aca="false">IFERROR(INDEX($A$1:$A$1000,SMALL($K$1:$K$1000,ROW(A658))),"")</f>
        <v/>
      </c>
    </row>
    <row r="659" customFormat="false" ht="22.5" hidden="false" customHeight="true" outlineLevel="0" collapsed="false">
      <c r="K659" s="629" t="str">
        <f aca="false">IF(A659="","",ROW())</f>
        <v/>
      </c>
      <c r="L659" s="629" t="str">
        <f aca="false">IFERROR(INDEX($A$1:$A$1000,SMALL($K$1:$K$1000,ROW(A659))),"")</f>
        <v/>
      </c>
    </row>
    <row r="660" customFormat="false" ht="22.5" hidden="false" customHeight="true" outlineLevel="0" collapsed="false">
      <c r="K660" s="629" t="str">
        <f aca="false">IF(A660="","",ROW())</f>
        <v/>
      </c>
      <c r="L660" s="629" t="str">
        <f aca="false">IFERROR(INDEX($A$1:$A$1000,SMALL($K$1:$K$1000,ROW(A660))),"")</f>
        <v/>
      </c>
    </row>
    <row r="661" customFormat="false" ht="22.5" hidden="false" customHeight="true" outlineLevel="0" collapsed="false">
      <c r="K661" s="629" t="str">
        <f aca="false">IF(A661="","",ROW())</f>
        <v/>
      </c>
      <c r="L661" s="629" t="str">
        <f aca="false">IFERROR(INDEX($A$1:$A$1000,SMALL($K$1:$K$1000,ROW(A661))),"")</f>
        <v/>
      </c>
    </row>
    <row r="662" customFormat="false" ht="22.5" hidden="false" customHeight="true" outlineLevel="0" collapsed="false">
      <c r="K662" s="629" t="str">
        <f aca="false">IF(A662="","",ROW())</f>
        <v/>
      </c>
      <c r="L662" s="629" t="str">
        <f aca="false">IFERROR(INDEX($A$1:$A$1000,SMALL($K$1:$K$1000,ROW(A662))),"")</f>
        <v/>
      </c>
    </row>
    <row r="663" customFormat="false" ht="22.5" hidden="false" customHeight="true" outlineLevel="0" collapsed="false">
      <c r="K663" s="629" t="str">
        <f aca="false">IF(A663="","",ROW())</f>
        <v/>
      </c>
      <c r="L663" s="629" t="str">
        <f aca="false">IFERROR(INDEX($A$1:$A$1000,SMALL($K$1:$K$1000,ROW(A663))),"")</f>
        <v/>
      </c>
    </row>
    <row r="664" customFormat="false" ht="22.5" hidden="false" customHeight="true" outlineLevel="0" collapsed="false">
      <c r="K664" s="629" t="str">
        <f aca="false">IF(A664="","",ROW())</f>
        <v/>
      </c>
      <c r="L664" s="629" t="str">
        <f aca="false">IFERROR(INDEX($A$1:$A$1000,SMALL($K$1:$K$1000,ROW(A664))),"")</f>
        <v/>
      </c>
    </row>
    <row r="665" customFormat="false" ht="22.5" hidden="false" customHeight="true" outlineLevel="0" collapsed="false">
      <c r="K665" s="629" t="str">
        <f aca="false">IF(A665="","",ROW())</f>
        <v/>
      </c>
      <c r="L665" s="629" t="str">
        <f aca="false">IFERROR(INDEX($A$1:$A$1000,SMALL($K$1:$K$1000,ROW(A665))),"")</f>
        <v/>
      </c>
    </row>
    <row r="666" customFormat="false" ht="22.5" hidden="false" customHeight="true" outlineLevel="0" collapsed="false">
      <c r="K666" s="629" t="str">
        <f aca="false">IF(A666="","",ROW())</f>
        <v/>
      </c>
      <c r="L666" s="629" t="str">
        <f aca="false">IFERROR(INDEX($A$1:$A$1000,SMALL($K$1:$K$1000,ROW(A666))),"")</f>
        <v/>
      </c>
    </row>
    <row r="667" customFormat="false" ht="22.5" hidden="false" customHeight="true" outlineLevel="0" collapsed="false">
      <c r="K667" s="629" t="str">
        <f aca="false">IF(A667="","",ROW())</f>
        <v/>
      </c>
      <c r="L667" s="629" t="str">
        <f aca="false">IFERROR(INDEX($A$1:$A$1000,SMALL($K$1:$K$1000,ROW(A667))),"")</f>
        <v/>
      </c>
    </row>
    <row r="668" customFormat="false" ht="22.5" hidden="false" customHeight="true" outlineLevel="0" collapsed="false">
      <c r="K668" s="629" t="str">
        <f aca="false">IF(A668="","",ROW())</f>
        <v/>
      </c>
      <c r="L668" s="629" t="str">
        <f aca="false">IFERROR(INDEX($A$1:$A$1000,SMALL($K$1:$K$1000,ROW(A668))),"")</f>
        <v/>
      </c>
    </row>
    <row r="669" customFormat="false" ht="22.5" hidden="false" customHeight="true" outlineLevel="0" collapsed="false">
      <c r="K669" s="629" t="str">
        <f aca="false">IF(A669="","",ROW())</f>
        <v/>
      </c>
      <c r="L669" s="629" t="str">
        <f aca="false">IFERROR(INDEX($A$1:$A$1000,SMALL($K$1:$K$1000,ROW(A669))),"")</f>
        <v/>
      </c>
    </row>
    <row r="670" customFormat="false" ht="22.5" hidden="false" customHeight="true" outlineLevel="0" collapsed="false">
      <c r="K670" s="629" t="str">
        <f aca="false">IF(A670="","",ROW())</f>
        <v/>
      </c>
      <c r="L670" s="629" t="str">
        <f aca="false">IFERROR(INDEX($A$1:$A$1000,SMALL($K$1:$K$1000,ROW(A670))),"")</f>
        <v/>
      </c>
    </row>
    <row r="671" customFormat="false" ht="22.5" hidden="false" customHeight="true" outlineLevel="0" collapsed="false">
      <c r="K671" s="629" t="str">
        <f aca="false">IF(A671="","",ROW())</f>
        <v/>
      </c>
      <c r="L671" s="629" t="str">
        <f aca="false">IFERROR(INDEX($A$1:$A$1000,SMALL($K$1:$K$1000,ROW(A671))),"")</f>
        <v/>
      </c>
    </row>
    <row r="672" customFormat="false" ht="22.5" hidden="false" customHeight="true" outlineLevel="0" collapsed="false">
      <c r="K672" s="629" t="str">
        <f aca="false">IF(A672="","",ROW())</f>
        <v/>
      </c>
      <c r="L672" s="629" t="str">
        <f aca="false">IFERROR(INDEX($A$1:$A$1000,SMALL($K$1:$K$1000,ROW(A672))),"")</f>
        <v/>
      </c>
    </row>
    <row r="673" customFormat="false" ht="22.5" hidden="false" customHeight="true" outlineLevel="0" collapsed="false">
      <c r="K673" s="629" t="str">
        <f aca="false">IF(A673="","",ROW())</f>
        <v/>
      </c>
      <c r="L673" s="629" t="str">
        <f aca="false">IFERROR(INDEX($A$1:$A$1000,SMALL($K$1:$K$1000,ROW(A673))),"")</f>
        <v/>
      </c>
    </row>
    <row r="674" customFormat="false" ht="22.5" hidden="false" customHeight="true" outlineLevel="0" collapsed="false">
      <c r="K674" s="629" t="str">
        <f aca="false">IF(A674="","",ROW())</f>
        <v/>
      </c>
      <c r="L674" s="629" t="str">
        <f aca="false">IFERROR(INDEX($A$1:$A$1000,SMALL($K$1:$K$1000,ROW(A674))),"")</f>
        <v/>
      </c>
    </row>
    <row r="675" customFormat="false" ht="22.5" hidden="false" customHeight="true" outlineLevel="0" collapsed="false">
      <c r="K675" s="629" t="str">
        <f aca="false">IF(A675="","",ROW())</f>
        <v/>
      </c>
      <c r="L675" s="629" t="str">
        <f aca="false">IFERROR(INDEX($A$1:$A$1000,SMALL($K$1:$K$1000,ROW(A675))),"")</f>
        <v/>
      </c>
    </row>
    <row r="676" customFormat="false" ht="22.5" hidden="false" customHeight="true" outlineLevel="0" collapsed="false">
      <c r="K676" s="629" t="str">
        <f aca="false">IF(A676="","",ROW())</f>
        <v/>
      </c>
      <c r="L676" s="629" t="str">
        <f aca="false">IFERROR(INDEX($A$1:$A$1000,SMALL($K$1:$K$1000,ROW(A676))),"")</f>
        <v/>
      </c>
    </row>
    <row r="677" customFormat="false" ht="22.5" hidden="false" customHeight="true" outlineLevel="0" collapsed="false">
      <c r="K677" s="629" t="str">
        <f aca="false">IF(A677="","",ROW())</f>
        <v/>
      </c>
      <c r="L677" s="629" t="str">
        <f aca="false">IFERROR(INDEX($A$1:$A$1000,SMALL($K$1:$K$1000,ROW(A677))),"")</f>
        <v/>
      </c>
    </row>
    <row r="678" customFormat="false" ht="22.5" hidden="false" customHeight="true" outlineLevel="0" collapsed="false">
      <c r="K678" s="629" t="str">
        <f aca="false">IF(A678="","",ROW())</f>
        <v/>
      </c>
      <c r="L678" s="629" t="str">
        <f aca="false">IFERROR(INDEX($A$1:$A$1000,SMALL($K$1:$K$1000,ROW(A678))),"")</f>
        <v/>
      </c>
    </row>
    <row r="679" customFormat="false" ht="22.5" hidden="false" customHeight="true" outlineLevel="0" collapsed="false">
      <c r="K679" s="629" t="str">
        <f aca="false">IF(A679="","",ROW())</f>
        <v/>
      </c>
      <c r="L679" s="629" t="str">
        <f aca="false">IFERROR(INDEX($A$1:$A$1000,SMALL($K$1:$K$1000,ROW(A679))),"")</f>
        <v/>
      </c>
    </row>
    <row r="680" customFormat="false" ht="22.5" hidden="false" customHeight="true" outlineLevel="0" collapsed="false">
      <c r="K680" s="629" t="str">
        <f aca="false">IF(A680="","",ROW())</f>
        <v/>
      </c>
      <c r="L680" s="629" t="str">
        <f aca="false">IFERROR(INDEX($A$1:$A$1000,SMALL($K$1:$K$1000,ROW(A680))),"")</f>
        <v/>
      </c>
    </row>
    <row r="681" customFormat="false" ht="22.5" hidden="false" customHeight="true" outlineLevel="0" collapsed="false">
      <c r="K681" s="629" t="str">
        <f aca="false">IF(A681="","",ROW())</f>
        <v/>
      </c>
      <c r="L681" s="629" t="str">
        <f aca="false">IFERROR(INDEX($A$1:$A$1000,SMALL($K$1:$K$1000,ROW(A681))),"")</f>
        <v/>
      </c>
    </row>
    <row r="682" customFormat="false" ht="22.5" hidden="false" customHeight="true" outlineLevel="0" collapsed="false">
      <c r="K682" s="629" t="str">
        <f aca="false">IF(A682="","",ROW())</f>
        <v/>
      </c>
      <c r="L682" s="629" t="str">
        <f aca="false">IFERROR(INDEX($A$1:$A$1000,SMALL($K$1:$K$1000,ROW(A682))),"")</f>
        <v/>
      </c>
    </row>
    <row r="683" customFormat="false" ht="22.5" hidden="false" customHeight="true" outlineLevel="0" collapsed="false">
      <c r="K683" s="629" t="str">
        <f aca="false">IF(A683="","",ROW())</f>
        <v/>
      </c>
      <c r="L683" s="629" t="str">
        <f aca="false">IFERROR(INDEX($A$1:$A$1000,SMALL($K$1:$K$1000,ROW(A683))),"")</f>
        <v/>
      </c>
    </row>
    <row r="684" customFormat="false" ht="22.5" hidden="false" customHeight="true" outlineLevel="0" collapsed="false">
      <c r="K684" s="629" t="str">
        <f aca="false">IF(A684="","",ROW())</f>
        <v/>
      </c>
      <c r="L684" s="629" t="str">
        <f aca="false">IFERROR(INDEX($A$1:$A$1000,SMALL($K$1:$K$1000,ROW(A684))),"")</f>
        <v/>
      </c>
    </row>
    <row r="685" customFormat="false" ht="22.5" hidden="false" customHeight="true" outlineLevel="0" collapsed="false">
      <c r="K685" s="629" t="str">
        <f aca="false">IF(A685="","",ROW())</f>
        <v/>
      </c>
      <c r="L685" s="629" t="str">
        <f aca="false">IFERROR(INDEX($A$1:$A$1000,SMALL($K$1:$K$1000,ROW(A685))),"")</f>
        <v/>
      </c>
    </row>
    <row r="686" customFormat="false" ht="22.5" hidden="false" customHeight="true" outlineLevel="0" collapsed="false">
      <c r="K686" s="629" t="str">
        <f aca="false">IF(A686="","",ROW())</f>
        <v/>
      </c>
      <c r="L686" s="629" t="str">
        <f aca="false">IFERROR(INDEX($A$1:$A$1000,SMALL($K$1:$K$1000,ROW(A686))),"")</f>
        <v/>
      </c>
    </row>
    <row r="687" customFormat="false" ht="22.5" hidden="false" customHeight="true" outlineLevel="0" collapsed="false">
      <c r="K687" s="629" t="str">
        <f aca="false">IF(A687="","",ROW())</f>
        <v/>
      </c>
      <c r="L687" s="629" t="str">
        <f aca="false">IFERROR(INDEX($A$1:$A$1000,SMALL($K$1:$K$1000,ROW(A687))),"")</f>
        <v/>
      </c>
    </row>
    <row r="688" customFormat="false" ht="22.5" hidden="false" customHeight="true" outlineLevel="0" collapsed="false">
      <c r="K688" s="629" t="str">
        <f aca="false">IF(A688="","",ROW())</f>
        <v/>
      </c>
      <c r="L688" s="629" t="str">
        <f aca="false">IFERROR(INDEX($A$1:$A$1000,SMALL($K$1:$K$1000,ROW(A688))),"")</f>
        <v/>
      </c>
    </row>
    <row r="689" customFormat="false" ht="22.5" hidden="false" customHeight="true" outlineLevel="0" collapsed="false">
      <c r="K689" s="629" t="str">
        <f aca="false">IF(A689="","",ROW())</f>
        <v/>
      </c>
      <c r="L689" s="629" t="str">
        <f aca="false">IFERROR(INDEX($A$1:$A$1000,SMALL($K$1:$K$1000,ROW(A689))),"")</f>
        <v/>
      </c>
    </row>
    <row r="690" customFormat="false" ht="22.5" hidden="false" customHeight="true" outlineLevel="0" collapsed="false">
      <c r="K690" s="629" t="str">
        <f aca="false">IF(A690="","",ROW())</f>
        <v/>
      </c>
      <c r="L690" s="629" t="str">
        <f aca="false">IFERROR(INDEX($A$1:$A$1000,SMALL($K$1:$K$1000,ROW(A690))),"")</f>
        <v/>
      </c>
    </row>
    <row r="691" customFormat="false" ht="22.5" hidden="false" customHeight="true" outlineLevel="0" collapsed="false">
      <c r="K691" s="629" t="str">
        <f aca="false">IF(A691="","",ROW())</f>
        <v/>
      </c>
      <c r="L691" s="629" t="str">
        <f aca="false">IFERROR(INDEX($A$1:$A$1000,SMALL($K$1:$K$1000,ROW(A691))),"")</f>
        <v/>
      </c>
    </row>
    <row r="692" customFormat="false" ht="22.5" hidden="false" customHeight="true" outlineLevel="0" collapsed="false">
      <c r="K692" s="629" t="str">
        <f aca="false">IF(A692="","",ROW())</f>
        <v/>
      </c>
      <c r="L692" s="629" t="str">
        <f aca="false">IFERROR(INDEX($A$1:$A$1000,SMALL($K$1:$K$1000,ROW(A692))),"")</f>
        <v/>
      </c>
    </row>
    <row r="693" customFormat="false" ht="22.5" hidden="false" customHeight="true" outlineLevel="0" collapsed="false">
      <c r="K693" s="629" t="str">
        <f aca="false">IF(A693="","",ROW())</f>
        <v/>
      </c>
      <c r="L693" s="629" t="str">
        <f aca="false">IFERROR(INDEX($A$1:$A$1000,SMALL($K$1:$K$1000,ROW(A693))),"")</f>
        <v/>
      </c>
    </row>
    <row r="694" customFormat="false" ht="22.5" hidden="false" customHeight="true" outlineLevel="0" collapsed="false">
      <c r="K694" s="629" t="str">
        <f aca="false">IF(A694="","",ROW())</f>
        <v/>
      </c>
      <c r="L694" s="629" t="str">
        <f aca="false">IFERROR(INDEX($A$1:$A$1000,SMALL($K$1:$K$1000,ROW(A694))),"")</f>
        <v/>
      </c>
    </row>
    <row r="695" customFormat="false" ht="22.5" hidden="false" customHeight="true" outlineLevel="0" collapsed="false">
      <c r="K695" s="629" t="str">
        <f aca="false">IF(A695="","",ROW())</f>
        <v/>
      </c>
      <c r="L695" s="629" t="str">
        <f aca="false">IFERROR(INDEX($A$1:$A$1000,SMALL($K$1:$K$1000,ROW(A695))),"")</f>
        <v/>
      </c>
    </row>
    <row r="696" customFormat="false" ht="22.5" hidden="false" customHeight="true" outlineLevel="0" collapsed="false">
      <c r="K696" s="629" t="str">
        <f aca="false">IF(A696="","",ROW())</f>
        <v/>
      </c>
      <c r="L696" s="629" t="str">
        <f aca="false">IFERROR(INDEX($A$1:$A$1000,SMALL($K$1:$K$1000,ROW(A696))),"")</f>
        <v/>
      </c>
    </row>
    <row r="697" customFormat="false" ht="22.5" hidden="false" customHeight="true" outlineLevel="0" collapsed="false">
      <c r="K697" s="629" t="str">
        <f aca="false">IF(A697="","",ROW())</f>
        <v/>
      </c>
      <c r="L697" s="629" t="str">
        <f aca="false">IFERROR(INDEX($A$1:$A$1000,SMALL($K$1:$K$1000,ROW(A697))),"")</f>
        <v/>
      </c>
    </row>
    <row r="698" customFormat="false" ht="22.5" hidden="false" customHeight="true" outlineLevel="0" collapsed="false">
      <c r="K698" s="629" t="str">
        <f aca="false">IF(A698="","",ROW())</f>
        <v/>
      </c>
      <c r="L698" s="629" t="str">
        <f aca="false">IFERROR(INDEX($A$1:$A$1000,SMALL($K$1:$K$1000,ROW(A698))),"")</f>
        <v/>
      </c>
    </row>
    <row r="699" customFormat="false" ht="22.5" hidden="false" customHeight="true" outlineLevel="0" collapsed="false">
      <c r="K699" s="629" t="str">
        <f aca="false">IF(A699="","",ROW())</f>
        <v/>
      </c>
      <c r="L699" s="629" t="str">
        <f aca="false">IFERROR(INDEX($A$1:$A$1000,SMALL($K$1:$K$1000,ROW(A699))),"")</f>
        <v/>
      </c>
    </row>
    <row r="700" customFormat="false" ht="22.5" hidden="false" customHeight="true" outlineLevel="0" collapsed="false">
      <c r="K700" s="629" t="str">
        <f aca="false">IF(A700="","",ROW())</f>
        <v/>
      </c>
      <c r="L700" s="629" t="str">
        <f aca="false">IFERROR(INDEX($A$1:$A$1000,SMALL($K$1:$K$1000,ROW(A700))),"")</f>
        <v/>
      </c>
    </row>
    <row r="701" customFormat="false" ht="22.5" hidden="false" customHeight="true" outlineLevel="0" collapsed="false">
      <c r="K701" s="629" t="str">
        <f aca="false">IF(A701="","",ROW())</f>
        <v/>
      </c>
      <c r="L701" s="629" t="str">
        <f aca="false">IFERROR(INDEX($A$1:$A$1000,SMALL($K$1:$K$1000,ROW(A701))),"")</f>
        <v/>
      </c>
    </row>
    <row r="702" customFormat="false" ht="22.5" hidden="false" customHeight="true" outlineLevel="0" collapsed="false">
      <c r="K702" s="629" t="str">
        <f aca="false">IF(A702="","",ROW())</f>
        <v/>
      </c>
      <c r="L702" s="629" t="str">
        <f aca="false">IFERROR(INDEX($A$1:$A$1000,SMALL($K$1:$K$1000,ROW(A702))),"")</f>
        <v/>
      </c>
    </row>
    <row r="703" customFormat="false" ht="22.5" hidden="false" customHeight="true" outlineLevel="0" collapsed="false">
      <c r="K703" s="629" t="str">
        <f aca="false">IF(A703="","",ROW())</f>
        <v/>
      </c>
      <c r="L703" s="629" t="str">
        <f aca="false">IFERROR(INDEX($A$1:$A$1000,SMALL($K$1:$K$1000,ROW(A703))),"")</f>
        <v/>
      </c>
    </row>
    <row r="704" customFormat="false" ht="22.5" hidden="false" customHeight="true" outlineLevel="0" collapsed="false">
      <c r="K704" s="629" t="str">
        <f aca="false">IF(A704="","",ROW())</f>
        <v/>
      </c>
      <c r="L704" s="629" t="str">
        <f aca="false">IFERROR(INDEX($A$1:$A$1000,SMALL($K$1:$K$1000,ROW(A704))),"")</f>
        <v/>
      </c>
    </row>
    <row r="705" customFormat="false" ht="22.5" hidden="false" customHeight="true" outlineLevel="0" collapsed="false">
      <c r="K705" s="629" t="str">
        <f aca="false">IF(A705="","",ROW())</f>
        <v/>
      </c>
      <c r="L705" s="629" t="str">
        <f aca="false">IFERROR(INDEX($A$1:$A$1000,SMALL($K$1:$K$1000,ROW(A705))),"")</f>
        <v/>
      </c>
    </row>
    <row r="706" customFormat="false" ht="22.5" hidden="false" customHeight="true" outlineLevel="0" collapsed="false">
      <c r="K706" s="629" t="str">
        <f aca="false">IF(A706="","",ROW())</f>
        <v/>
      </c>
      <c r="L706" s="629" t="str">
        <f aca="false">IFERROR(INDEX($A$1:$A$1000,SMALL($K$1:$K$1000,ROW(A706))),"")</f>
        <v/>
      </c>
    </row>
    <row r="707" customFormat="false" ht="22.5" hidden="false" customHeight="true" outlineLevel="0" collapsed="false">
      <c r="K707" s="629" t="str">
        <f aca="false">IF(A707="","",ROW())</f>
        <v/>
      </c>
      <c r="L707" s="629" t="str">
        <f aca="false">IFERROR(INDEX($A$1:$A$1000,SMALL($K$1:$K$1000,ROW(A707))),"")</f>
        <v/>
      </c>
    </row>
    <row r="708" customFormat="false" ht="22.5" hidden="false" customHeight="true" outlineLevel="0" collapsed="false">
      <c r="K708" s="629" t="str">
        <f aca="false">IF(A708="","",ROW())</f>
        <v/>
      </c>
      <c r="L708" s="629" t="str">
        <f aca="false">IFERROR(INDEX($A$1:$A$1000,SMALL($K$1:$K$1000,ROW(A708))),"")</f>
        <v/>
      </c>
    </row>
    <row r="709" customFormat="false" ht="22.5" hidden="false" customHeight="true" outlineLevel="0" collapsed="false">
      <c r="K709" s="629" t="str">
        <f aca="false">IF(A709="","",ROW())</f>
        <v/>
      </c>
      <c r="L709" s="629" t="str">
        <f aca="false">IFERROR(INDEX($A$1:$A$1000,SMALL($K$1:$K$1000,ROW(A709))),"")</f>
        <v/>
      </c>
    </row>
    <row r="710" customFormat="false" ht="22.5" hidden="false" customHeight="true" outlineLevel="0" collapsed="false">
      <c r="K710" s="629" t="str">
        <f aca="false">IF(A710="","",ROW())</f>
        <v/>
      </c>
      <c r="L710" s="629" t="str">
        <f aca="false">IFERROR(INDEX($A$1:$A$1000,SMALL($K$1:$K$1000,ROW(A710))),"")</f>
        <v/>
      </c>
    </row>
    <row r="711" customFormat="false" ht="22.5" hidden="false" customHeight="true" outlineLevel="0" collapsed="false">
      <c r="K711" s="629" t="str">
        <f aca="false">IF(A711="","",ROW())</f>
        <v/>
      </c>
      <c r="L711" s="629" t="str">
        <f aca="false">IFERROR(INDEX($A$1:$A$1000,SMALL($K$1:$K$1000,ROW(A711))),"")</f>
        <v/>
      </c>
    </row>
    <row r="712" customFormat="false" ht="22.5" hidden="false" customHeight="true" outlineLevel="0" collapsed="false">
      <c r="K712" s="629" t="str">
        <f aca="false">IF(A712="","",ROW())</f>
        <v/>
      </c>
      <c r="L712" s="629" t="str">
        <f aca="false">IFERROR(INDEX($A$1:$A$1000,SMALL($K$1:$K$1000,ROW(A712))),"")</f>
        <v/>
      </c>
    </row>
    <row r="713" customFormat="false" ht="22.5" hidden="false" customHeight="true" outlineLevel="0" collapsed="false">
      <c r="K713" s="629" t="str">
        <f aca="false">IF(A713="","",ROW())</f>
        <v/>
      </c>
      <c r="L713" s="629" t="str">
        <f aca="false">IFERROR(INDEX($A$1:$A$1000,SMALL($K$1:$K$1000,ROW(A713))),"")</f>
        <v/>
      </c>
    </row>
    <row r="714" customFormat="false" ht="22.5" hidden="false" customHeight="true" outlineLevel="0" collapsed="false">
      <c r="K714" s="629" t="str">
        <f aca="false">IF(A714="","",ROW())</f>
        <v/>
      </c>
      <c r="L714" s="629" t="str">
        <f aca="false">IFERROR(INDEX($A$1:$A$1000,SMALL($K$1:$K$1000,ROW(A714))),"")</f>
        <v/>
      </c>
    </row>
    <row r="715" customFormat="false" ht="22.5" hidden="false" customHeight="true" outlineLevel="0" collapsed="false">
      <c r="K715" s="629" t="str">
        <f aca="false">IF(A715="","",ROW())</f>
        <v/>
      </c>
      <c r="L715" s="629" t="str">
        <f aca="false">IFERROR(INDEX($A$1:$A$1000,SMALL($K$1:$K$1000,ROW(A715))),"")</f>
        <v/>
      </c>
    </row>
    <row r="716" customFormat="false" ht="22.5" hidden="false" customHeight="true" outlineLevel="0" collapsed="false">
      <c r="K716" s="629" t="str">
        <f aca="false">IF(A716="","",ROW())</f>
        <v/>
      </c>
      <c r="L716" s="629" t="str">
        <f aca="false">IFERROR(INDEX($A$1:$A$1000,SMALL($K$1:$K$1000,ROW(A716))),"")</f>
        <v/>
      </c>
    </row>
    <row r="717" customFormat="false" ht="22.5" hidden="false" customHeight="true" outlineLevel="0" collapsed="false">
      <c r="K717" s="629" t="str">
        <f aca="false">IF(A717="","",ROW())</f>
        <v/>
      </c>
      <c r="L717" s="629" t="str">
        <f aca="false">IFERROR(INDEX($A$1:$A$1000,SMALL($K$1:$K$1000,ROW(A717))),"")</f>
        <v/>
      </c>
    </row>
    <row r="718" customFormat="false" ht="22.5" hidden="false" customHeight="true" outlineLevel="0" collapsed="false">
      <c r="K718" s="629" t="str">
        <f aca="false">IF(A718="","",ROW())</f>
        <v/>
      </c>
      <c r="L718" s="629" t="str">
        <f aca="false">IFERROR(INDEX($A$1:$A$1000,SMALL($K$1:$K$1000,ROW(A718))),"")</f>
        <v/>
      </c>
    </row>
    <row r="719" customFormat="false" ht="22.5" hidden="false" customHeight="true" outlineLevel="0" collapsed="false">
      <c r="K719" s="629" t="str">
        <f aca="false">IF(A719="","",ROW())</f>
        <v/>
      </c>
      <c r="L719" s="629" t="str">
        <f aca="false">IFERROR(INDEX($A$1:$A$1000,SMALL($K$1:$K$1000,ROW(A719))),"")</f>
        <v/>
      </c>
    </row>
    <row r="720" customFormat="false" ht="22.5" hidden="false" customHeight="true" outlineLevel="0" collapsed="false">
      <c r="K720" s="629" t="str">
        <f aca="false">IF(A720="","",ROW())</f>
        <v/>
      </c>
      <c r="L720" s="629" t="str">
        <f aca="false">IFERROR(INDEX($A$1:$A$1000,SMALL($K$1:$K$1000,ROW(A720))),"")</f>
        <v/>
      </c>
    </row>
    <row r="721" customFormat="false" ht="22.5" hidden="false" customHeight="true" outlineLevel="0" collapsed="false">
      <c r="K721" s="629" t="str">
        <f aca="false">IF(A721="","",ROW())</f>
        <v/>
      </c>
      <c r="L721" s="629" t="str">
        <f aca="false">IFERROR(INDEX($A$1:$A$1000,SMALL($K$1:$K$1000,ROW(A721))),"")</f>
        <v/>
      </c>
    </row>
    <row r="722" customFormat="false" ht="22.5" hidden="false" customHeight="true" outlineLevel="0" collapsed="false">
      <c r="K722" s="629" t="str">
        <f aca="false">IF(A722="","",ROW())</f>
        <v/>
      </c>
      <c r="L722" s="629" t="str">
        <f aca="false">IFERROR(INDEX($A$1:$A$1000,SMALL($K$1:$K$1000,ROW(A722))),"")</f>
        <v/>
      </c>
    </row>
    <row r="723" customFormat="false" ht="22.5" hidden="false" customHeight="true" outlineLevel="0" collapsed="false">
      <c r="K723" s="629" t="str">
        <f aca="false">IF(A723="","",ROW())</f>
        <v/>
      </c>
      <c r="L723" s="629" t="str">
        <f aca="false">IFERROR(INDEX($A$1:$A$1000,SMALL($K$1:$K$1000,ROW(A723))),"")</f>
        <v/>
      </c>
    </row>
    <row r="724" customFormat="false" ht="22.5" hidden="false" customHeight="true" outlineLevel="0" collapsed="false">
      <c r="K724" s="629" t="str">
        <f aca="false">IF(A724="","",ROW())</f>
        <v/>
      </c>
      <c r="L724" s="629" t="str">
        <f aca="false">IFERROR(INDEX($A$1:$A$1000,SMALL($K$1:$K$1000,ROW(A724))),"")</f>
        <v/>
      </c>
    </row>
    <row r="725" customFormat="false" ht="22.5" hidden="false" customHeight="true" outlineLevel="0" collapsed="false">
      <c r="K725" s="629" t="str">
        <f aca="false">IF(A725="","",ROW())</f>
        <v/>
      </c>
      <c r="L725" s="629" t="str">
        <f aca="false">IFERROR(INDEX($A$1:$A$1000,SMALL($K$1:$K$1000,ROW(A725))),"")</f>
        <v/>
      </c>
    </row>
    <row r="726" customFormat="false" ht="22.5" hidden="false" customHeight="true" outlineLevel="0" collapsed="false">
      <c r="K726" s="629" t="str">
        <f aca="false">IF(A726="","",ROW())</f>
        <v/>
      </c>
      <c r="L726" s="629" t="str">
        <f aca="false">IFERROR(INDEX($A$1:$A$1000,SMALL($K$1:$K$1000,ROW(A726))),"")</f>
        <v/>
      </c>
    </row>
    <row r="727" customFormat="false" ht="22.5" hidden="false" customHeight="true" outlineLevel="0" collapsed="false">
      <c r="K727" s="629" t="str">
        <f aca="false">IF(A727="","",ROW())</f>
        <v/>
      </c>
      <c r="L727" s="629" t="str">
        <f aca="false">IFERROR(INDEX($A$1:$A$1000,SMALL($K$1:$K$1000,ROW(A727))),"")</f>
        <v/>
      </c>
    </row>
    <row r="728" customFormat="false" ht="22.5" hidden="false" customHeight="true" outlineLevel="0" collapsed="false">
      <c r="K728" s="629" t="str">
        <f aca="false">IF(A728="","",ROW())</f>
        <v/>
      </c>
      <c r="L728" s="629" t="str">
        <f aca="false">IFERROR(INDEX($A$1:$A$1000,SMALL($K$1:$K$1000,ROW(A728))),"")</f>
        <v/>
      </c>
    </row>
    <row r="729" customFormat="false" ht="22.5" hidden="false" customHeight="true" outlineLevel="0" collapsed="false">
      <c r="K729" s="629" t="str">
        <f aca="false">IF(A729="","",ROW())</f>
        <v/>
      </c>
      <c r="L729" s="629" t="str">
        <f aca="false">IFERROR(INDEX($A$1:$A$1000,SMALL($K$1:$K$1000,ROW(A729))),"")</f>
        <v/>
      </c>
    </row>
    <row r="730" customFormat="false" ht="22.5" hidden="false" customHeight="true" outlineLevel="0" collapsed="false">
      <c r="K730" s="629" t="str">
        <f aca="false">IF(A730="","",ROW())</f>
        <v/>
      </c>
      <c r="L730" s="629" t="str">
        <f aca="false">IFERROR(INDEX($A$1:$A$1000,SMALL($K$1:$K$1000,ROW(A730))),"")</f>
        <v/>
      </c>
    </row>
    <row r="731" customFormat="false" ht="22.5" hidden="false" customHeight="true" outlineLevel="0" collapsed="false">
      <c r="K731" s="629" t="str">
        <f aca="false">IF(A731="","",ROW())</f>
        <v/>
      </c>
      <c r="L731" s="629" t="str">
        <f aca="false">IFERROR(INDEX($A$1:$A$1000,SMALL($K$1:$K$1000,ROW(A731))),"")</f>
        <v/>
      </c>
    </row>
    <row r="732" customFormat="false" ht="22.5" hidden="false" customHeight="true" outlineLevel="0" collapsed="false">
      <c r="K732" s="629" t="str">
        <f aca="false">IF(A732="","",ROW())</f>
        <v/>
      </c>
      <c r="L732" s="629" t="str">
        <f aca="false">IFERROR(INDEX($A$1:$A$1000,SMALL($K$1:$K$1000,ROW(A732))),"")</f>
        <v/>
      </c>
    </row>
    <row r="733" customFormat="false" ht="22.5" hidden="false" customHeight="true" outlineLevel="0" collapsed="false">
      <c r="K733" s="629" t="str">
        <f aca="false">IF(A733="","",ROW())</f>
        <v/>
      </c>
      <c r="L733" s="629" t="str">
        <f aca="false">IFERROR(INDEX($A$1:$A$1000,SMALL($K$1:$K$1000,ROW(A733))),"")</f>
        <v/>
      </c>
    </row>
    <row r="734" customFormat="false" ht="22.5" hidden="false" customHeight="true" outlineLevel="0" collapsed="false">
      <c r="K734" s="629" t="str">
        <f aca="false">IF(A734="","",ROW())</f>
        <v/>
      </c>
      <c r="L734" s="629" t="str">
        <f aca="false">IFERROR(INDEX($A$1:$A$1000,SMALL($K$1:$K$1000,ROW(A734))),"")</f>
        <v/>
      </c>
    </row>
    <row r="735" customFormat="false" ht="22.5" hidden="false" customHeight="true" outlineLevel="0" collapsed="false">
      <c r="K735" s="629" t="str">
        <f aca="false">IF(A735="","",ROW())</f>
        <v/>
      </c>
      <c r="L735" s="629" t="str">
        <f aca="false">IFERROR(INDEX($A$1:$A$1000,SMALL($K$1:$K$1000,ROW(A735))),"")</f>
        <v/>
      </c>
    </row>
    <row r="736" customFormat="false" ht="22.5" hidden="false" customHeight="true" outlineLevel="0" collapsed="false">
      <c r="K736" s="629" t="str">
        <f aca="false">IF(A736="","",ROW())</f>
        <v/>
      </c>
      <c r="L736" s="629" t="str">
        <f aca="false">IFERROR(INDEX($A$1:$A$1000,SMALL($K$1:$K$1000,ROW(A736))),"")</f>
        <v/>
      </c>
    </row>
    <row r="737" customFormat="false" ht="22.5" hidden="false" customHeight="true" outlineLevel="0" collapsed="false">
      <c r="K737" s="629" t="str">
        <f aca="false">IF(A737="","",ROW())</f>
        <v/>
      </c>
      <c r="L737" s="629" t="str">
        <f aca="false">IFERROR(INDEX($A$1:$A$1000,SMALL($K$1:$K$1000,ROW(A737))),"")</f>
        <v/>
      </c>
    </row>
    <row r="738" customFormat="false" ht="22.5" hidden="false" customHeight="true" outlineLevel="0" collapsed="false">
      <c r="K738" s="629" t="str">
        <f aca="false">IF(A738="","",ROW())</f>
        <v/>
      </c>
      <c r="L738" s="629" t="str">
        <f aca="false">IFERROR(INDEX($A$1:$A$1000,SMALL($K$1:$K$1000,ROW(A738))),"")</f>
        <v/>
      </c>
    </row>
    <row r="739" customFormat="false" ht="22.5" hidden="false" customHeight="true" outlineLevel="0" collapsed="false">
      <c r="K739" s="629" t="str">
        <f aca="false">IF(A739="","",ROW())</f>
        <v/>
      </c>
      <c r="L739" s="629" t="str">
        <f aca="false">IFERROR(INDEX($A$1:$A$1000,SMALL($K$1:$K$1000,ROW(A739))),"")</f>
        <v/>
      </c>
    </row>
    <row r="740" customFormat="false" ht="22.5" hidden="false" customHeight="true" outlineLevel="0" collapsed="false">
      <c r="K740" s="629" t="str">
        <f aca="false">IF(A740="","",ROW())</f>
        <v/>
      </c>
      <c r="L740" s="629" t="str">
        <f aca="false">IFERROR(INDEX($A$1:$A$1000,SMALL($K$1:$K$1000,ROW(A740))),"")</f>
        <v/>
      </c>
    </row>
    <row r="741" customFormat="false" ht="22.5" hidden="false" customHeight="true" outlineLevel="0" collapsed="false">
      <c r="K741" s="629" t="str">
        <f aca="false">IF(A741="","",ROW())</f>
        <v/>
      </c>
      <c r="L741" s="629" t="str">
        <f aca="false">IFERROR(INDEX($A$1:$A$1000,SMALL($K$1:$K$1000,ROW(A741))),"")</f>
        <v/>
      </c>
    </row>
    <row r="742" customFormat="false" ht="22.5" hidden="false" customHeight="true" outlineLevel="0" collapsed="false">
      <c r="K742" s="629" t="str">
        <f aca="false">IF(A742="","",ROW())</f>
        <v/>
      </c>
      <c r="L742" s="629" t="str">
        <f aca="false">IFERROR(INDEX($A$1:$A$1000,SMALL($K$1:$K$1000,ROW(A742))),"")</f>
        <v/>
      </c>
    </row>
    <row r="743" customFormat="false" ht="22.5" hidden="false" customHeight="true" outlineLevel="0" collapsed="false">
      <c r="K743" s="629" t="str">
        <f aca="false">IF(A743="","",ROW())</f>
        <v/>
      </c>
      <c r="L743" s="629" t="str">
        <f aca="false">IFERROR(INDEX($A$1:$A$1000,SMALL($K$1:$K$1000,ROW(A743))),"")</f>
        <v/>
      </c>
    </row>
    <row r="744" customFormat="false" ht="22.5" hidden="false" customHeight="true" outlineLevel="0" collapsed="false">
      <c r="K744" s="629" t="str">
        <f aca="false">IF(A744="","",ROW())</f>
        <v/>
      </c>
      <c r="L744" s="629" t="str">
        <f aca="false">IFERROR(INDEX($A$1:$A$1000,SMALL($K$1:$K$1000,ROW(A744))),"")</f>
        <v/>
      </c>
    </row>
    <row r="745" customFormat="false" ht="22.5" hidden="false" customHeight="true" outlineLevel="0" collapsed="false">
      <c r="K745" s="629" t="str">
        <f aca="false">IF(A745="","",ROW())</f>
        <v/>
      </c>
      <c r="L745" s="629" t="str">
        <f aca="false">IFERROR(INDEX($A$1:$A$1000,SMALL($K$1:$K$1000,ROW(A745))),"")</f>
        <v/>
      </c>
    </row>
    <row r="746" customFormat="false" ht="22.5" hidden="false" customHeight="true" outlineLevel="0" collapsed="false">
      <c r="K746" s="629" t="str">
        <f aca="false">IF(A746="","",ROW())</f>
        <v/>
      </c>
      <c r="L746" s="629" t="str">
        <f aca="false">IFERROR(INDEX($A$1:$A$1000,SMALL($K$1:$K$1000,ROW(A746))),"")</f>
        <v/>
      </c>
    </row>
    <row r="747" customFormat="false" ht="22.5" hidden="false" customHeight="true" outlineLevel="0" collapsed="false">
      <c r="K747" s="629" t="str">
        <f aca="false">IF(A747="","",ROW())</f>
        <v/>
      </c>
      <c r="L747" s="629" t="str">
        <f aca="false">IFERROR(INDEX($A$1:$A$1000,SMALL($K$1:$K$1000,ROW(A747))),"")</f>
        <v/>
      </c>
    </row>
    <row r="748" customFormat="false" ht="22.5" hidden="false" customHeight="true" outlineLevel="0" collapsed="false">
      <c r="K748" s="629" t="str">
        <f aca="false">IF(A748="","",ROW())</f>
        <v/>
      </c>
      <c r="L748" s="629" t="str">
        <f aca="false">IFERROR(INDEX($A$1:$A$1000,SMALL($K$1:$K$1000,ROW(A748))),"")</f>
        <v/>
      </c>
    </row>
    <row r="749" customFormat="false" ht="22.5" hidden="false" customHeight="true" outlineLevel="0" collapsed="false">
      <c r="K749" s="629" t="str">
        <f aca="false">IF(A749="","",ROW())</f>
        <v/>
      </c>
      <c r="L749" s="629" t="str">
        <f aca="false">IFERROR(INDEX($A$1:$A$1000,SMALL($K$1:$K$1000,ROW(A749))),"")</f>
        <v/>
      </c>
    </row>
    <row r="750" customFormat="false" ht="22.5" hidden="false" customHeight="true" outlineLevel="0" collapsed="false">
      <c r="K750" s="629" t="str">
        <f aca="false">IF(A750="","",ROW())</f>
        <v/>
      </c>
      <c r="L750" s="629" t="str">
        <f aca="false">IFERROR(INDEX($A$1:$A$1000,SMALL($K$1:$K$1000,ROW(A750))),"")</f>
        <v/>
      </c>
    </row>
    <row r="751" customFormat="false" ht="22.5" hidden="false" customHeight="true" outlineLevel="0" collapsed="false">
      <c r="K751" s="629" t="str">
        <f aca="false">IF(A751="","",ROW())</f>
        <v/>
      </c>
      <c r="L751" s="629" t="str">
        <f aca="false">IFERROR(INDEX($A$1:$A$1000,SMALL($K$1:$K$1000,ROW(A751))),"")</f>
        <v/>
      </c>
    </row>
    <row r="752" customFormat="false" ht="22.5" hidden="false" customHeight="true" outlineLevel="0" collapsed="false">
      <c r="K752" s="629" t="str">
        <f aca="false">IF(A752="","",ROW())</f>
        <v/>
      </c>
      <c r="L752" s="629" t="str">
        <f aca="false">IFERROR(INDEX($A$1:$A$1000,SMALL($K$1:$K$1000,ROW(A752))),"")</f>
        <v/>
      </c>
    </row>
    <row r="753" customFormat="false" ht="22.5" hidden="false" customHeight="true" outlineLevel="0" collapsed="false">
      <c r="K753" s="629" t="str">
        <f aca="false">IF(A753="","",ROW())</f>
        <v/>
      </c>
      <c r="L753" s="629" t="str">
        <f aca="false">IFERROR(INDEX($A$1:$A$1000,SMALL($K$1:$K$1000,ROW(A753))),"")</f>
        <v/>
      </c>
    </row>
    <row r="754" customFormat="false" ht="22.5" hidden="false" customHeight="true" outlineLevel="0" collapsed="false">
      <c r="K754" s="629" t="str">
        <f aca="false">IF(A754="","",ROW())</f>
        <v/>
      </c>
      <c r="L754" s="629" t="str">
        <f aca="false">IFERROR(INDEX($A$1:$A$1000,SMALL($K$1:$K$1000,ROW(A754))),"")</f>
        <v/>
      </c>
    </row>
    <row r="755" customFormat="false" ht="22.5" hidden="false" customHeight="true" outlineLevel="0" collapsed="false">
      <c r="K755" s="629" t="str">
        <f aca="false">IF(A755="","",ROW())</f>
        <v/>
      </c>
      <c r="L755" s="629" t="str">
        <f aca="false">IFERROR(INDEX($A$1:$A$1000,SMALL($K$1:$K$1000,ROW(A755))),"")</f>
        <v/>
      </c>
    </row>
    <row r="756" customFormat="false" ht="22.5" hidden="false" customHeight="true" outlineLevel="0" collapsed="false">
      <c r="K756" s="629" t="str">
        <f aca="false">IF(A756="","",ROW())</f>
        <v/>
      </c>
      <c r="L756" s="629" t="str">
        <f aca="false">IFERROR(INDEX($A$1:$A$1000,SMALL($K$1:$K$1000,ROW(A756))),"")</f>
        <v/>
      </c>
    </row>
    <row r="757" customFormat="false" ht="22.5" hidden="false" customHeight="true" outlineLevel="0" collapsed="false">
      <c r="K757" s="629" t="str">
        <f aca="false">IF(A757="","",ROW())</f>
        <v/>
      </c>
      <c r="L757" s="629" t="str">
        <f aca="false">IFERROR(INDEX($A$1:$A$1000,SMALL($K$1:$K$1000,ROW(A757))),"")</f>
        <v/>
      </c>
    </row>
    <row r="758" customFormat="false" ht="22.5" hidden="false" customHeight="true" outlineLevel="0" collapsed="false">
      <c r="K758" s="629" t="str">
        <f aca="false">IF(A758="","",ROW())</f>
        <v/>
      </c>
      <c r="L758" s="629" t="str">
        <f aca="false">IFERROR(INDEX($A$1:$A$1000,SMALL($K$1:$K$1000,ROW(A758))),"")</f>
        <v/>
      </c>
    </row>
    <row r="759" customFormat="false" ht="22.5" hidden="false" customHeight="true" outlineLevel="0" collapsed="false">
      <c r="K759" s="629" t="str">
        <f aca="false">IF(A759="","",ROW())</f>
        <v/>
      </c>
      <c r="L759" s="629" t="str">
        <f aca="false">IFERROR(INDEX($A$1:$A$1000,SMALL($K$1:$K$1000,ROW(A759))),"")</f>
        <v/>
      </c>
    </row>
    <row r="760" customFormat="false" ht="22.5" hidden="false" customHeight="true" outlineLevel="0" collapsed="false">
      <c r="K760" s="629" t="str">
        <f aca="false">IF(A760="","",ROW())</f>
        <v/>
      </c>
      <c r="L760" s="629" t="str">
        <f aca="false">IFERROR(INDEX($A$1:$A$1000,SMALL($K$1:$K$1000,ROW(A760))),"")</f>
        <v/>
      </c>
    </row>
    <row r="761" customFormat="false" ht="22.5" hidden="false" customHeight="true" outlineLevel="0" collapsed="false">
      <c r="K761" s="629" t="str">
        <f aca="false">IF(A761="","",ROW())</f>
        <v/>
      </c>
      <c r="L761" s="629" t="str">
        <f aca="false">IFERROR(INDEX($A$1:$A$1000,SMALL($K$1:$K$1000,ROW(A761))),"")</f>
        <v/>
      </c>
    </row>
    <row r="762" customFormat="false" ht="22.5" hidden="false" customHeight="true" outlineLevel="0" collapsed="false">
      <c r="K762" s="629" t="str">
        <f aca="false">IF(A762="","",ROW())</f>
        <v/>
      </c>
      <c r="L762" s="629" t="str">
        <f aca="false">IFERROR(INDEX($A$1:$A$1000,SMALL($K$1:$K$1000,ROW(A762))),"")</f>
        <v/>
      </c>
    </row>
    <row r="763" customFormat="false" ht="22.5" hidden="false" customHeight="true" outlineLevel="0" collapsed="false">
      <c r="K763" s="629" t="str">
        <f aca="false">IF(A763="","",ROW())</f>
        <v/>
      </c>
      <c r="L763" s="629" t="str">
        <f aca="false">IFERROR(INDEX($A$1:$A$1000,SMALL($K$1:$K$1000,ROW(A763))),"")</f>
        <v/>
      </c>
    </row>
    <row r="764" customFormat="false" ht="22.5" hidden="false" customHeight="true" outlineLevel="0" collapsed="false">
      <c r="K764" s="629" t="str">
        <f aca="false">IF(A764="","",ROW())</f>
        <v/>
      </c>
      <c r="L764" s="629" t="str">
        <f aca="false">IFERROR(INDEX($A$1:$A$1000,SMALL($K$1:$K$1000,ROW(A764))),"")</f>
        <v/>
      </c>
    </row>
    <row r="765" customFormat="false" ht="22.5" hidden="false" customHeight="true" outlineLevel="0" collapsed="false">
      <c r="K765" s="629" t="str">
        <f aca="false">IF(A765="","",ROW())</f>
        <v/>
      </c>
      <c r="L765" s="629" t="str">
        <f aca="false">IFERROR(INDEX($A$1:$A$1000,SMALL($K$1:$K$1000,ROW(A765))),"")</f>
        <v/>
      </c>
    </row>
    <row r="766" customFormat="false" ht="22.5" hidden="false" customHeight="true" outlineLevel="0" collapsed="false">
      <c r="K766" s="629" t="str">
        <f aca="false">IF(A766="","",ROW())</f>
        <v/>
      </c>
      <c r="L766" s="629" t="str">
        <f aca="false">IFERROR(INDEX($A$1:$A$1000,SMALL($K$1:$K$1000,ROW(A766))),"")</f>
        <v/>
      </c>
    </row>
    <row r="767" customFormat="false" ht="22.5" hidden="false" customHeight="true" outlineLevel="0" collapsed="false">
      <c r="K767" s="629" t="str">
        <f aca="false">IF(A767="","",ROW())</f>
        <v/>
      </c>
      <c r="L767" s="629" t="str">
        <f aca="false">IFERROR(INDEX($A$1:$A$1000,SMALL($K$1:$K$1000,ROW(A767))),"")</f>
        <v/>
      </c>
    </row>
    <row r="768" customFormat="false" ht="22.5" hidden="false" customHeight="true" outlineLevel="0" collapsed="false">
      <c r="K768" s="629" t="str">
        <f aca="false">IF(A768="","",ROW())</f>
        <v/>
      </c>
      <c r="L768" s="629" t="str">
        <f aca="false">IFERROR(INDEX($A$1:$A$1000,SMALL($K$1:$K$1000,ROW(A768))),"")</f>
        <v/>
      </c>
    </row>
    <row r="769" customFormat="false" ht="22.5" hidden="false" customHeight="true" outlineLevel="0" collapsed="false">
      <c r="K769" s="629" t="str">
        <f aca="false">IF(A769="","",ROW())</f>
        <v/>
      </c>
      <c r="L769" s="629" t="str">
        <f aca="false">IFERROR(INDEX($A$1:$A$1000,SMALL($K$1:$K$1000,ROW(A769))),"")</f>
        <v/>
      </c>
    </row>
    <row r="770" customFormat="false" ht="22.5" hidden="false" customHeight="true" outlineLevel="0" collapsed="false">
      <c r="K770" s="629" t="str">
        <f aca="false">IF(A770="","",ROW())</f>
        <v/>
      </c>
      <c r="L770" s="629" t="str">
        <f aca="false">IFERROR(INDEX($A$1:$A$1000,SMALL($K$1:$K$1000,ROW(A770))),"")</f>
        <v/>
      </c>
    </row>
    <row r="771" customFormat="false" ht="22.5" hidden="false" customHeight="true" outlineLevel="0" collapsed="false">
      <c r="K771" s="629" t="str">
        <f aca="false">IF(A771="","",ROW())</f>
        <v/>
      </c>
      <c r="L771" s="629" t="str">
        <f aca="false">IFERROR(INDEX($A$1:$A$1000,SMALL($K$1:$K$1000,ROW(A771))),"")</f>
        <v/>
      </c>
    </row>
    <row r="772" customFormat="false" ht="22.5" hidden="false" customHeight="true" outlineLevel="0" collapsed="false">
      <c r="K772" s="629" t="str">
        <f aca="false">IF(A772="","",ROW())</f>
        <v/>
      </c>
      <c r="L772" s="629" t="str">
        <f aca="false">IFERROR(INDEX($A$1:$A$1000,SMALL($K$1:$K$1000,ROW(A772))),"")</f>
        <v/>
      </c>
    </row>
    <row r="773" customFormat="false" ht="22.5" hidden="false" customHeight="true" outlineLevel="0" collapsed="false">
      <c r="K773" s="629" t="str">
        <f aca="false">IF(A773="","",ROW())</f>
        <v/>
      </c>
      <c r="L773" s="629" t="str">
        <f aca="false">IFERROR(INDEX($A$1:$A$1000,SMALL($K$1:$K$1000,ROW(A773))),"")</f>
        <v/>
      </c>
    </row>
    <row r="774" customFormat="false" ht="22.5" hidden="false" customHeight="true" outlineLevel="0" collapsed="false">
      <c r="K774" s="629" t="str">
        <f aca="false">IF(A774="","",ROW())</f>
        <v/>
      </c>
      <c r="L774" s="629" t="str">
        <f aca="false">IFERROR(INDEX($A$1:$A$1000,SMALL($K$1:$K$1000,ROW(A774))),"")</f>
        <v/>
      </c>
    </row>
    <row r="775" customFormat="false" ht="22.5" hidden="false" customHeight="true" outlineLevel="0" collapsed="false">
      <c r="K775" s="629" t="str">
        <f aca="false">IF(A775="","",ROW())</f>
        <v/>
      </c>
      <c r="L775" s="629" t="str">
        <f aca="false">IFERROR(INDEX($A$1:$A$1000,SMALL($K$1:$K$1000,ROW(A775))),"")</f>
        <v/>
      </c>
    </row>
    <row r="776" customFormat="false" ht="22.5" hidden="false" customHeight="true" outlineLevel="0" collapsed="false">
      <c r="K776" s="629" t="str">
        <f aca="false">IF(A776="","",ROW())</f>
        <v/>
      </c>
      <c r="L776" s="629" t="str">
        <f aca="false">IFERROR(INDEX($A$1:$A$1000,SMALL($K$1:$K$1000,ROW(A776))),"")</f>
        <v/>
      </c>
    </row>
    <row r="777" customFormat="false" ht="22.5" hidden="false" customHeight="true" outlineLevel="0" collapsed="false">
      <c r="K777" s="629" t="str">
        <f aca="false">IF(A777="","",ROW())</f>
        <v/>
      </c>
      <c r="L777" s="629" t="str">
        <f aca="false">IFERROR(INDEX($A$1:$A$1000,SMALL($K$1:$K$1000,ROW(A777))),"")</f>
        <v/>
      </c>
    </row>
    <row r="778" customFormat="false" ht="22.5" hidden="false" customHeight="true" outlineLevel="0" collapsed="false">
      <c r="K778" s="629" t="str">
        <f aca="false">IF(A778="","",ROW())</f>
        <v/>
      </c>
      <c r="L778" s="629" t="str">
        <f aca="false">IFERROR(INDEX($A$1:$A$1000,SMALL($K$1:$K$1000,ROW(A778))),"")</f>
        <v/>
      </c>
    </row>
    <row r="779" customFormat="false" ht="22.5" hidden="false" customHeight="true" outlineLevel="0" collapsed="false">
      <c r="K779" s="629" t="str">
        <f aca="false">IF(A779="","",ROW())</f>
        <v/>
      </c>
      <c r="L779" s="629" t="str">
        <f aca="false">IFERROR(INDEX($A$1:$A$1000,SMALL($K$1:$K$1000,ROW(A779))),"")</f>
        <v/>
      </c>
    </row>
    <row r="780" customFormat="false" ht="22.5" hidden="false" customHeight="true" outlineLevel="0" collapsed="false">
      <c r="K780" s="629" t="str">
        <f aca="false">IF(A780="","",ROW())</f>
        <v/>
      </c>
      <c r="L780" s="629" t="str">
        <f aca="false">IFERROR(INDEX($A$1:$A$1000,SMALL($K$1:$K$1000,ROW(A780))),"")</f>
        <v/>
      </c>
    </row>
    <row r="781" customFormat="false" ht="22.5" hidden="false" customHeight="true" outlineLevel="0" collapsed="false">
      <c r="K781" s="629" t="str">
        <f aca="false">IF(A781="","",ROW())</f>
        <v/>
      </c>
      <c r="L781" s="629" t="str">
        <f aca="false">IFERROR(INDEX($A$1:$A$1000,SMALL($K$1:$K$1000,ROW(A781))),"")</f>
        <v/>
      </c>
    </row>
    <row r="782" customFormat="false" ht="22.5" hidden="false" customHeight="true" outlineLevel="0" collapsed="false">
      <c r="K782" s="629" t="str">
        <f aca="false">IF(A782="","",ROW())</f>
        <v/>
      </c>
      <c r="L782" s="629" t="str">
        <f aca="false">IFERROR(INDEX($A$1:$A$1000,SMALL($K$1:$K$1000,ROW(A782))),"")</f>
        <v/>
      </c>
    </row>
    <row r="783" customFormat="false" ht="22.5" hidden="false" customHeight="true" outlineLevel="0" collapsed="false">
      <c r="K783" s="629" t="str">
        <f aca="false">IF(A783="","",ROW())</f>
        <v/>
      </c>
      <c r="L783" s="629" t="str">
        <f aca="false">IFERROR(INDEX($A$1:$A$1000,SMALL($K$1:$K$1000,ROW(A783))),"")</f>
        <v/>
      </c>
    </row>
    <row r="784" customFormat="false" ht="22.5" hidden="false" customHeight="true" outlineLevel="0" collapsed="false">
      <c r="K784" s="629" t="str">
        <f aca="false">IF(A784="","",ROW())</f>
        <v/>
      </c>
      <c r="L784" s="629" t="str">
        <f aca="false">IFERROR(INDEX($A$1:$A$1000,SMALL($K$1:$K$1000,ROW(A784))),"")</f>
        <v/>
      </c>
    </row>
    <row r="785" customFormat="false" ht="22.5" hidden="false" customHeight="true" outlineLevel="0" collapsed="false">
      <c r="K785" s="629" t="str">
        <f aca="false">IF(A785="","",ROW())</f>
        <v/>
      </c>
      <c r="L785" s="629" t="str">
        <f aca="false">IFERROR(INDEX($A$1:$A$1000,SMALL($K$1:$K$1000,ROW(A785))),"")</f>
        <v/>
      </c>
    </row>
    <row r="786" customFormat="false" ht="22.5" hidden="false" customHeight="true" outlineLevel="0" collapsed="false">
      <c r="K786" s="629" t="str">
        <f aca="false">IF(A786="","",ROW())</f>
        <v/>
      </c>
      <c r="L786" s="629" t="str">
        <f aca="false">IFERROR(INDEX($A$1:$A$1000,SMALL($K$1:$K$1000,ROW(A786))),"")</f>
        <v/>
      </c>
    </row>
    <row r="787" customFormat="false" ht="22.5" hidden="false" customHeight="true" outlineLevel="0" collapsed="false">
      <c r="K787" s="629" t="str">
        <f aca="false">IF(A787="","",ROW())</f>
        <v/>
      </c>
      <c r="L787" s="629" t="str">
        <f aca="false">IFERROR(INDEX($A$1:$A$1000,SMALL($K$1:$K$1000,ROW(A787))),"")</f>
        <v/>
      </c>
    </row>
    <row r="788" customFormat="false" ht="22.5" hidden="false" customHeight="true" outlineLevel="0" collapsed="false">
      <c r="K788" s="629" t="str">
        <f aca="false">IF(A788="","",ROW())</f>
        <v/>
      </c>
      <c r="L788" s="629" t="str">
        <f aca="false">IFERROR(INDEX($A$1:$A$1000,SMALL($K$1:$K$1000,ROW(A788))),"")</f>
        <v/>
      </c>
    </row>
    <row r="789" customFormat="false" ht="22.5" hidden="false" customHeight="true" outlineLevel="0" collapsed="false">
      <c r="K789" s="629" t="str">
        <f aca="false">IF(A789="","",ROW())</f>
        <v/>
      </c>
      <c r="L789" s="629" t="str">
        <f aca="false">IFERROR(INDEX($A$1:$A$1000,SMALL($K$1:$K$1000,ROW(A789))),"")</f>
        <v/>
      </c>
    </row>
    <row r="790" customFormat="false" ht="22.5" hidden="false" customHeight="true" outlineLevel="0" collapsed="false">
      <c r="K790" s="629" t="str">
        <f aca="false">IF(A790="","",ROW())</f>
        <v/>
      </c>
      <c r="L790" s="629" t="str">
        <f aca="false">IFERROR(INDEX($A$1:$A$1000,SMALL($K$1:$K$1000,ROW(A790))),"")</f>
        <v/>
      </c>
    </row>
    <row r="791" customFormat="false" ht="22.5" hidden="false" customHeight="true" outlineLevel="0" collapsed="false">
      <c r="K791" s="629" t="str">
        <f aca="false">IF(A791="","",ROW())</f>
        <v/>
      </c>
      <c r="L791" s="629" t="str">
        <f aca="false">IFERROR(INDEX($A$1:$A$1000,SMALL($K$1:$K$1000,ROW(A791))),"")</f>
        <v/>
      </c>
    </row>
    <row r="792" customFormat="false" ht="22.5" hidden="false" customHeight="true" outlineLevel="0" collapsed="false">
      <c r="K792" s="629" t="str">
        <f aca="false">IF(A792="","",ROW())</f>
        <v/>
      </c>
      <c r="L792" s="629" t="str">
        <f aca="false">IFERROR(INDEX($A$1:$A$1000,SMALL($K$1:$K$1000,ROW(A792))),"")</f>
        <v/>
      </c>
    </row>
    <row r="793" customFormat="false" ht="22.5" hidden="false" customHeight="true" outlineLevel="0" collapsed="false">
      <c r="K793" s="629" t="str">
        <f aca="false">IF(A793="","",ROW())</f>
        <v/>
      </c>
      <c r="L793" s="629" t="str">
        <f aca="false">IFERROR(INDEX($A$1:$A$1000,SMALL($K$1:$K$1000,ROW(A793))),"")</f>
        <v/>
      </c>
    </row>
    <row r="794" customFormat="false" ht="22.5" hidden="false" customHeight="true" outlineLevel="0" collapsed="false">
      <c r="K794" s="629" t="str">
        <f aca="false">IF(A794="","",ROW())</f>
        <v/>
      </c>
      <c r="L794" s="629" t="str">
        <f aca="false">IFERROR(INDEX($A$1:$A$1000,SMALL($K$1:$K$1000,ROW(A794))),"")</f>
        <v/>
      </c>
    </row>
    <row r="795" customFormat="false" ht="22.5" hidden="false" customHeight="true" outlineLevel="0" collapsed="false">
      <c r="K795" s="629" t="str">
        <f aca="false">IF(A795="","",ROW())</f>
        <v/>
      </c>
      <c r="L795" s="629" t="str">
        <f aca="false">IFERROR(INDEX($A$1:$A$1000,SMALL($K$1:$K$1000,ROW(A795))),"")</f>
        <v/>
      </c>
    </row>
    <row r="796" customFormat="false" ht="22.5" hidden="false" customHeight="true" outlineLevel="0" collapsed="false">
      <c r="K796" s="629" t="str">
        <f aca="false">IF(A796="","",ROW())</f>
        <v/>
      </c>
      <c r="L796" s="629" t="str">
        <f aca="false">IFERROR(INDEX($A$1:$A$1000,SMALL($K$1:$K$1000,ROW(A796))),"")</f>
        <v/>
      </c>
    </row>
    <row r="797" customFormat="false" ht="22.5" hidden="false" customHeight="true" outlineLevel="0" collapsed="false">
      <c r="K797" s="629" t="str">
        <f aca="false">IF(A797="","",ROW())</f>
        <v/>
      </c>
      <c r="L797" s="629" t="str">
        <f aca="false">IFERROR(INDEX($A$1:$A$1000,SMALL($K$1:$K$1000,ROW(A797))),"")</f>
        <v/>
      </c>
    </row>
    <row r="798" customFormat="false" ht="22.5" hidden="false" customHeight="true" outlineLevel="0" collapsed="false">
      <c r="K798" s="629" t="str">
        <f aca="false">IF(A798="","",ROW())</f>
        <v/>
      </c>
      <c r="L798" s="629" t="str">
        <f aca="false">IFERROR(INDEX($A$1:$A$1000,SMALL($K$1:$K$1000,ROW(A798))),"")</f>
        <v/>
      </c>
    </row>
    <row r="799" customFormat="false" ht="22.5" hidden="false" customHeight="true" outlineLevel="0" collapsed="false">
      <c r="K799" s="629" t="str">
        <f aca="false">IF(A799="","",ROW())</f>
        <v/>
      </c>
      <c r="L799" s="629" t="str">
        <f aca="false">IFERROR(INDEX($A$1:$A$1000,SMALL($K$1:$K$1000,ROW(A799))),"")</f>
        <v/>
      </c>
    </row>
    <row r="800" customFormat="false" ht="22.5" hidden="false" customHeight="true" outlineLevel="0" collapsed="false">
      <c r="K800" s="629" t="str">
        <f aca="false">IF(A800="","",ROW())</f>
        <v/>
      </c>
      <c r="L800" s="629" t="str">
        <f aca="false">IFERROR(INDEX($A$1:$A$1000,SMALL($K$1:$K$1000,ROW(A800))),"")</f>
        <v/>
      </c>
    </row>
    <row r="801" customFormat="false" ht="22.5" hidden="false" customHeight="true" outlineLevel="0" collapsed="false">
      <c r="K801" s="629" t="str">
        <f aca="false">IF(A801="","",ROW())</f>
        <v/>
      </c>
      <c r="L801" s="629" t="str">
        <f aca="false">IFERROR(INDEX($A$1:$A$1000,SMALL($K$1:$K$1000,ROW(A801))),"")</f>
        <v/>
      </c>
    </row>
    <row r="802" customFormat="false" ht="22.5" hidden="false" customHeight="true" outlineLevel="0" collapsed="false">
      <c r="K802" s="629" t="str">
        <f aca="false">IF(A802="","",ROW())</f>
        <v/>
      </c>
      <c r="L802" s="629" t="str">
        <f aca="false">IFERROR(INDEX($A$1:$A$1000,SMALL($K$1:$K$1000,ROW(A802))),"")</f>
        <v/>
      </c>
    </row>
    <row r="803" customFormat="false" ht="22.5" hidden="false" customHeight="true" outlineLevel="0" collapsed="false">
      <c r="K803" s="629" t="str">
        <f aca="false">IF(A803="","",ROW())</f>
        <v/>
      </c>
      <c r="L803" s="629" t="str">
        <f aca="false">IFERROR(INDEX($A$1:$A$1000,SMALL($K$1:$K$1000,ROW(A803))),"")</f>
        <v/>
      </c>
    </row>
    <row r="804" customFormat="false" ht="22.5" hidden="false" customHeight="true" outlineLevel="0" collapsed="false">
      <c r="K804" s="629" t="str">
        <f aca="false">IF(A804="","",ROW())</f>
        <v/>
      </c>
      <c r="L804" s="629" t="str">
        <f aca="false">IFERROR(INDEX($A$1:$A$1000,SMALL($K$1:$K$1000,ROW(A804))),"")</f>
        <v/>
      </c>
    </row>
    <row r="805" customFormat="false" ht="22.5" hidden="false" customHeight="true" outlineLevel="0" collapsed="false">
      <c r="K805" s="629" t="str">
        <f aca="false">IF(A805="","",ROW())</f>
        <v/>
      </c>
      <c r="L805" s="629" t="str">
        <f aca="false">IFERROR(INDEX($A$1:$A$1000,SMALL($K$1:$K$1000,ROW(A805))),"")</f>
        <v/>
      </c>
    </row>
    <row r="806" customFormat="false" ht="22.5" hidden="false" customHeight="true" outlineLevel="0" collapsed="false">
      <c r="K806" s="629" t="str">
        <f aca="false">IF(A806="","",ROW())</f>
        <v/>
      </c>
      <c r="L806" s="629" t="str">
        <f aca="false">IFERROR(INDEX($A$1:$A$1000,SMALL($K$1:$K$1000,ROW(A806))),"")</f>
        <v/>
      </c>
    </row>
    <row r="807" customFormat="false" ht="22.5" hidden="false" customHeight="true" outlineLevel="0" collapsed="false">
      <c r="K807" s="629" t="str">
        <f aca="false">IF(A807="","",ROW())</f>
        <v/>
      </c>
      <c r="L807" s="629" t="str">
        <f aca="false">IFERROR(INDEX($A$1:$A$1000,SMALL($K$1:$K$1000,ROW(A807))),"")</f>
        <v/>
      </c>
    </row>
    <row r="808" customFormat="false" ht="22.5" hidden="false" customHeight="true" outlineLevel="0" collapsed="false">
      <c r="K808" s="629" t="str">
        <f aca="false">IF(A808="","",ROW())</f>
        <v/>
      </c>
      <c r="L808" s="629" t="str">
        <f aca="false">IFERROR(INDEX($A$1:$A$1000,SMALL($K$1:$K$1000,ROW(A808))),"")</f>
        <v/>
      </c>
    </row>
    <row r="809" customFormat="false" ht="22.5" hidden="false" customHeight="true" outlineLevel="0" collapsed="false">
      <c r="K809" s="629" t="str">
        <f aca="false">IF(A809="","",ROW())</f>
        <v/>
      </c>
      <c r="L809" s="629" t="str">
        <f aca="false">IFERROR(INDEX($A$1:$A$1000,SMALL($K$1:$K$1000,ROW(A809))),"")</f>
        <v/>
      </c>
    </row>
    <row r="810" customFormat="false" ht="22.5" hidden="false" customHeight="true" outlineLevel="0" collapsed="false">
      <c r="K810" s="629" t="str">
        <f aca="false">IF(A810="","",ROW())</f>
        <v/>
      </c>
      <c r="L810" s="629" t="str">
        <f aca="false">IFERROR(INDEX($A$1:$A$1000,SMALL($K$1:$K$1000,ROW(A810))),"")</f>
        <v/>
      </c>
    </row>
    <row r="811" customFormat="false" ht="22.5" hidden="false" customHeight="true" outlineLevel="0" collapsed="false">
      <c r="K811" s="629" t="str">
        <f aca="false">IF(A811="","",ROW())</f>
        <v/>
      </c>
      <c r="L811" s="629" t="str">
        <f aca="false">IFERROR(INDEX($A$1:$A$1000,SMALL($K$1:$K$1000,ROW(A811))),"")</f>
        <v/>
      </c>
    </row>
    <row r="812" customFormat="false" ht="22.5" hidden="false" customHeight="true" outlineLevel="0" collapsed="false">
      <c r="K812" s="629" t="str">
        <f aca="false">IF(A812="","",ROW())</f>
        <v/>
      </c>
      <c r="L812" s="629" t="str">
        <f aca="false">IFERROR(INDEX($A$1:$A$1000,SMALL($K$1:$K$1000,ROW(A812))),"")</f>
        <v/>
      </c>
    </row>
    <row r="813" customFormat="false" ht="22.5" hidden="false" customHeight="true" outlineLevel="0" collapsed="false">
      <c r="K813" s="629" t="str">
        <f aca="false">IF(A813="","",ROW())</f>
        <v/>
      </c>
      <c r="L813" s="629" t="str">
        <f aca="false">IFERROR(INDEX($A$1:$A$1000,SMALL($K$1:$K$1000,ROW(A813))),"")</f>
        <v/>
      </c>
    </row>
    <row r="814" customFormat="false" ht="22.5" hidden="false" customHeight="true" outlineLevel="0" collapsed="false">
      <c r="K814" s="629" t="str">
        <f aca="false">IF(A814="","",ROW())</f>
        <v/>
      </c>
      <c r="L814" s="629" t="str">
        <f aca="false">IFERROR(INDEX($A$1:$A$1000,SMALL($K$1:$K$1000,ROW(A814))),"")</f>
        <v/>
      </c>
    </row>
    <row r="815" customFormat="false" ht="22.5" hidden="false" customHeight="true" outlineLevel="0" collapsed="false">
      <c r="K815" s="629" t="str">
        <f aca="false">IF(A815="","",ROW())</f>
        <v/>
      </c>
      <c r="L815" s="629" t="str">
        <f aca="false">IFERROR(INDEX($A$1:$A$1000,SMALL($K$1:$K$1000,ROW(A815))),"")</f>
        <v/>
      </c>
    </row>
    <row r="816" customFormat="false" ht="22.5" hidden="false" customHeight="true" outlineLevel="0" collapsed="false">
      <c r="K816" s="629" t="str">
        <f aca="false">IF(A816="","",ROW())</f>
        <v/>
      </c>
      <c r="L816" s="629" t="str">
        <f aca="false">IFERROR(INDEX($A$1:$A$1000,SMALL($K$1:$K$1000,ROW(A816))),"")</f>
        <v/>
      </c>
    </row>
    <row r="817" customFormat="false" ht="22.5" hidden="false" customHeight="true" outlineLevel="0" collapsed="false">
      <c r="K817" s="629" t="str">
        <f aca="false">IF(A817="","",ROW())</f>
        <v/>
      </c>
      <c r="L817" s="629" t="str">
        <f aca="false">IFERROR(INDEX($A$1:$A$1000,SMALL($K$1:$K$1000,ROW(A817))),"")</f>
        <v/>
      </c>
    </row>
    <row r="818" customFormat="false" ht="22.5" hidden="false" customHeight="true" outlineLevel="0" collapsed="false">
      <c r="K818" s="629" t="str">
        <f aca="false">IF(A818="","",ROW())</f>
        <v/>
      </c>
      <c r="L818" s="629" t="str">
        <f aca="false">IFERROR(INDEX($A$1:$A$1000,SMALL($K$1:$K$1000,ROW(A818))),"")</f>
        <v/>
      </c>
    </row>
    <row r="819" customFormat="false" ht="22.5" hidden="false" customHeight="true" outlineLevel="0" collapsed="false">
      <c r="K819" s="629" t="str">
        <f aca="false">IF(A819="","",ROW())</f>
        <v/>
      </c>
      <c r="L819" s="629" t="str">
        <f aca="false">IFERROR(INDEX($A$1:$A$1000,SMALL($K$1:$K$1000,ROW(A819))),"")</f>
        <v/>
      </c>
    </row>
    <row r="820" customFormat="false" ht="22.5" hidden="false" customHeight="true" outlineLevel="0" collapsed="false">
      <c r="K820" s="629" t="str">
        <f aca="false">IF(A820="","",ROW())</f>
        <v/>
      </c>
      <c r="L820" s="629" t="str">
        <f aca="false">IFERROR(INDEX($A$1:$A$1000,SMALL($K$1:$K$1000,ROW(A820))),"")</f>
        <v/>
      </c>
    </row>
    <row r="821" customFormat="false" ht="22.5" hidden="false" customHeight="true" outlineLevel="0" collapsed="false">
      <c r="K821" s="629" t="str">
        <f aca="false">IF(A821="","",ROW())</f>
        <v/>
      </c>
      <c r="L821" s="629" t="str">
        <f aca="false">IFERROR(INDEX($A$1:$A$1000,SMALL($K$1:$K$1000,ROW(A821))),"")</f>
        <v/>
      </c>
    </row>
    <row r="822" customFormat="false" ht="22.5" hidden="false" customHeight="true" outlineLevel="0" collapsed="false">
      <c r="K822" s="629" t="str">
        <f aca="false">IF(A822="","",ROW())</f>
        <v/>
      </c>
      <c r="L822" s="629" t="str">
        <f aca="false">IFERROR(INDEX($A$1:$A$1000,SMALL($K$1:$K$1000,ROW(A822))),"")</f>
        <v/>
      </c>
    </row>
    <row r="823" customFormat="false" ht="22.5" hidden="false" customHeight="true" outlineLevel="0" collapsed="false">
      <c r="K823" s="629" t="str">
        <f aca="false">IF(A823="","",ROW())</f>
        <v/>
      </c>
      <c r="L823" s="629" t="str">
        <f aca="false">IFERROR(INDEX($A$1:$A$1000,SMALL($K$1:$K$1000,ROW(A823))),"")</f>
        <v/>
      </c>
    </row>
    <row r="824" customFormat="false" ht="22.5" hidden="false" customHeight="true" outlineLevel="0" collapsed="false">
      <c r="K824" s="629" t="str">
        <f aca="false">IF(A824="","",ROW())</f>
        <v/>
      </c>
      <c r="L824" s="629" t="str">
        <f aca="false">IFERROR(INDEX($A$1:$A$1000,SMALL($K$1:$K$1000,ROW(A824))),"")</f>
        <v/>
      </c>
    </row>
    <row r="825" customFormat="false" ht="22.5" hidden="false" customHeight="true" outlineLevel="0" collapsed="false">
      <c r="K825" s="629" t="str">
        <f aca="false">IF(A825="","",ROW())</f>
        <v/>
      </c>
      <c r="L825" s="629" t="str">
        <f aca="false">IFERROR(INDEX($A$1:$A$1000,SMALL($K$1:$K$1000,ROW(A825))),"")</f>
        <v/>
      </c>
    </row>
    <row r="826" customFormat="false" ht="22.5" hidden="false" customHeight="true" outlineLevel="0" collapsed="false">
      <c r="K826" s="629" t="str">
        <f aca="false">IF(A826="","",ROW())</f>
        <v/>
      </c>
      <c r="L826" s="629" t="str">
        <f aca="false">IFERROR(INDEX($A$1:$A$1000,SMALL($K$1:$K$1000,ROW(A826))),"")</f>
        <v/>
      </c>
    </row>
    <row r="827" customFormat="false" ht="22.5" hidden="false" customHeight="true" outlineLevel="0" collapsed="false">
      <c r="K827" s="629" t="str">
        <f aca="false">IF(A827="","",ROW())</f>
        <v/>
      </c>
      <c r="L827" s="629" t="str">
        <f aca="false">IFERROR(INDEX($A$1:$A$1000,SMALL($K$1:$K$1000,ROW(A827))),"")</f>
        <v/>
      </c>
    </row>
    <row r="828" customFormat="false" ht="22.5" hidden="false" customHeight="true" outlineLevel="0" collapsed="false">
      <c r="K828" s="629" t="str">
        <f aca="false">IF(A828="","",ROW())</f>
        <v/>
      </c>
      <c r="L828" s="629" t="str">
        <f aca="false">IFERROR(INDEX($A$1:$A$1000,SMALL($K$1:$K$1000,ROW(A828))),"")</f>
        <v/>
      </c>
    </row>
    <row r="829" customFormat="false" ht="22.5" hidden="false" customHeight="true" outlineLevel="0" collapsed="false">
      <c r="K829" s="629" t="str">
        <f aca="false">IF(A829="","",ROW())</f>
        <v/>
      </c>
      <c r="L829" s="629" t="str">
        <f aca="false">IFERROR(INDEX($A$1:$A$1000,SMALL($K$1:$K$1000,ROW(A829))),"")</f>
        <v/>
      </c>
    </row>
    <row r="830" customFormat="false" ht="22.5" hidden="false" customHeight="true" outlineLevel="0" collapsed="false">
      <c r="K830" s="629" t="str">
        <f aca="false">IF(A830="","",ROW())</f>
        <v/>
      </c>
      <c r="L830" s="629" t="str">
        <f aca="false">IFERROR(INDEX($A$1:$A$1000,SMALL($K$1:$K$1000,ROW(A830))),"")</f>
        <v/>
      </c>
    </row>
    <row r="831" customFormat="false" ht="22.5" hidden="false" customHeight="true" outlineLevel="0" collapsed="false">
      <c r="K831" s="629" t="str">
        <f aca="false">IF(A831="","",ROW())</f>
        <v/>
      </c>
      <c r="L831" s="629" t="str">
        <f aca="false">IFERROR(INDEX($A$1:$A$1000,SMALL($K$1:$K$1000,ROW(A831))),"")</f>
        <v/>
      </c>
    </row>
    <row r="832" customFormat="false" ht="22.5" hidden="false" customHeight="true" outlineLevel="0" collapsed="false">
      <c r="K832" s="629" t="str">
        <f aca="false">IF(A832="","",ROW())</f>
        <v/>
      </c>
      <c r="L832" s="629" t="str">
        <f aca="false">IFERROR(INDEX($A$1:$A$1000,SMALL($K$1:$K$1000,ROW(A832))),"")</f>
        <v/>
      </c>
    </row>
    <row r="833" customFormat="false" ht="22.5" hidden="false" customHeight="true" outlineLevel="0" collapsed="false">
      <c r="K833" s="629" t="str">
        <f aca="false">IF(A833="","",ROW())</f>
        <v/>
      </c>
      <c r="L833" s="629" t="str">
        <f aca="false">IFERROR(INDEX($A$1:$A$1000,SMALL($K$1:$K$1000,ROW(A833))),"")</f>
        <v/>
      </c>
    </row>
    <row r="834" customFormat="false" ht="22.5" hidden="false" customHeight="true" outlineLevel="0" collapsed="false">
      <c r="K834" s="629" t="str">
        <f aca="false">IF(A834="","",ROW())</f>
        <v/>
      </c>
      <c r="L834" s="629" t="str">
        <f aca="false">IFERROR(INDEX($A$1:$A$1000,SMALL($K$1:$K$1000,ROW(A834))),"")</f>
        <v/>
      </c>
    </row>
    <row r="835" customFormat="false" ht="22.5" hidden="false" customHeight="true" outlineLevel="0" collapsed="false">
      <c r="K835" s="629" t="str">
        <f aca="false">IF(A835="","",ROW())</f>
        <v/>
      </c>
      <c r="L835" s="629" t="str">
        <f aca="false">IFERROR(INDEX($A$1:$A$1000,SMALL($K$1:$K$1000,ROW(A835))),"")</f>
        <v/>
      </c>
    </row>
    <row r="836" customFormat="false" ht="22.5" hidden="false" customHeight="true" outlineLevel="0" collapsed="false">
      <c r="K836" s="629" t="str">
        <f aca="false">IF(A836="","",ROW())</f>
        <v/>
      </c>
      <c r="L836" s="629" t="str">
        <f aca="false">IFERROR(INDEX($A$1:$A$1000,SMALL($K$1:$K$1000,ROW(A836))),"")</f>
        <v/>
      </c>
    </row>
    <row r="837" customFormat="false" ht="22.5" hidden="false" customHeight="true" outlineLevel="0" collapsed="false">
      <c r="K837" s="629" t="str">
        <f aca="false">IF(A837="","",ROW())</f>
        <v/>
      </c>
      <c r="L837" s="629" t="str">
        <f aca="false">IFERROR(INDEX($A$1:$A$1000,SMALL($K$1:$K$1000,ROW(A837))),"")</f>
        <v/>
      </c>
    </row>
    <row r="838" customFormat="false" ht="22.5" hidden="false" customHeight="true" outlineLevel="0" collapsed="false">
      <c r="K838" s="629" t="str">
        <f aca="false">IF(A838="","",ROW())</f>
        <v/>
      </c>
      <c r="L838" s="629" t="str">
        <f aca="false">IFERROR(INDEX($A$1:$A$1000,SMALL($K$1:$K$1000,ROW(A838))),"")</f>
        <v/>
      </c>
    </row>
    <row r="839" customFormat="false" ht="22.5" hidden="false" customHeight="true" outlineLevel="0" collapsed="false">
      <c r="K839" s="629" t="str">
        <f aca="false">IF(A839="","",ROW())</f>
        <v/>
      </c>
      <c r="L839" s="629" t="str">
        <f aca="false">IFERROR(INDEX($A$1:$A$1000,SMALL($K$1:$K$1000,ROW(A839))),"")</f>
        <v/>
      </c>
    </row>
    <row r="840" customFormat="false" ht="22.5" hidden="false" customHeight="true" outlineLevel="0" collapsed="false">
      <c r="K840" s="629" t="str">
        <f aca="false">IF(A840="","",ROW())</f>
        <v/>
      </c>
      <c r="L840" s="629" t="str">
        <f aca="false">IFERROR(INDEX($A$1:$A$1000,SMALL($K$1:$K$1000,ROW(A840))),"")</f>
        <v/>
      </c>
    </row>
    <row r="841" customFormat="false" ht="22.5" hidden="false" customHeight="true" outlineLevel="0" collapsed="false">
      <c r="K841" s="629" t="str">
        <f aca="false">IF(A841="","",ROW())</f>
        <v/>
      </c>
      <c r="L841" s="629" t="str">
        <f aca="false">IFERROR(INDEX($A$1:$A$1000,SMALL($K$1:$K$1000,ROW(A841))),"")</f>
        <v/>
      </c>
    </row>
    <row r="842" customFormat="false" ht="22.5" hidden="false" customHeight="true" outlineLevel="0" collapsed="false">
      <c r="K842" s="629" t="str">
        <f aca="false">IF(A842="","",ROW())</f>
        <v/>
      </c>
      <c r="L842" s="629" t="str">
        <f aca="false">IFERROR(INDEX($A$1:$A$1000,SMALL($K$1:$K$1000,ROW(A842))),"")</f>
        <v/>
      </c>
    </row>
    <row r="843" customFormat="false" ht="22.5" hidden="false" customHeight="true" outlineLevel="0" collapsed="false">
      <c r="K843" s="629" t="str">
        <f aca="false">IF(A843="","",ROW())</f>
        <v/>
      </c>
      <c r="L843" s="629" t="str">
        <f aca="false">IFERROR(INDEX($A$1:$A$1000,SMALL($K$1:$K$1000,ROW(A843))),"")</f>
        <v/>
      </c>
    </row>
    <row r="844" customFormat="false" ht="22.5" hidden="false" customHeight="true" outlineLevel="0" collapsed="false">
      <c r="K844" s="629" t="str">
        <f aca="false">IF(A844="","",ROW())</f>
        <v/>
      </c>
      <c r="L844" s="629" t="str">
        <f aca="false">IFERROR(INDEX($A$1:$A$1000,SMALL($K$1:$K$1000,ROW(A844))),"")</f>
        <v/>
      </c>
    </row>
    <row r="845" customFormat="false" ht="22.5" hidden="false" customHeight="true" outlineLevel="0" collapsed="false">
      <c r="K845" s="629" t="str">
        <f aca="false">IF(A845="","",ROW())</f>
        <v/>
      </c>
      <c r="L845" s="629" t="str">
        <f aca="false">IFERROR(INDEX($A$1:$A$1000,SMALL($K$1:$K$1000,ROW(A845))),"")</f>
        <v/>
      </c>
    </row>
    <row r="846" customFormat="false" ht="22.5" hidden="false" customHeight="true" outlineLevel="0" collapsed="false">
      <c r="K846" s="629" t="str">
        <f aca="false">IF(A846="","",ROW())</f>
        <v/>
      </c>
      <c r="L846" s="629" t="str">
        <f aca="false">IFERROR(INDEX($A$1:$A$1000,SMALL($K$1:$K$1000,ROW(A846))),"")</f>
        <v/>
      </c>
    </row>
    <row r="847" customFormat="false" ht="22.5" hidden="false" customHeight="true" outlineLevel="0" collapsed="false">
      <c r="K847" s="629" t="str">
        <f aca="false">IF(A847="","",ROW())</f>
        <v/>
      </c>
      <c r="L847" s="629" t="str">
        <f aca="false">IFERROR(INDEX($A$1:$A$1000,SMALL($K$1:$K$1000,ROW(A847))),"")</f>
        <v/>
      </c>
    </row>
    <row r="848" customFormat="false" ht="22.5" hidden="false" customHeight="true" outlineLevel="0" collapsed="false">
      <c r="K848" s="629" t="str">
        <f aca="false">IF(A848="","",ROW())</f>
        <v/>
      </c>
      <c r="L848" s="629" t="str">
        <f aca="false">IFERROR(INDEX($A$1:$A$1000,SMALL($K$1:$K$1000,ROW(A848))),"")</f>
        <v/>
      </c>
    </row>
    <row r="849" customFormat="false" ht="22.5" hidden="false" customHeight="true" outlineLevel="0" collapsed="false">
      <c r="K849" s="629" t="str">
        <f aca="false">IF(A849="","",ROW())</f>
        <v/>
      </c>
      <c r="L849" s="629" t="str">
        <f aca="false">IFERROR(INDEX($A$1:$A$1000,SMALL($K$1:$K$1000,ROW(A849))),"")</f>
        <v/>
      </c>
    </row>
    <row r="850" customFormat="false" ht="22.5" hidden="false" customHeight="true" outlineLevel="0" collapsed="false">
      <c r="K850" s="629" t="str">
        <f aca="false">IF(A850="","",ROW())</f>
        <v/>
      </c>
      <c r="L850" s="629" t="str">
        <f aca="false">IFERROR(INDEX($A$1:$A$1000,SMALL($K$1:$K$1000,ROW(A850))),"")</f>
        <v/>
      </c>
    </row>
    <row r="851" customFormat="false" ht="22.5" hidden="false" customHeight="true" outlineLevel="0" collapsed="false">
      <c r="K851" s="629" t="str">
        <f aca="false">IF(A851="","",ROW())</f>
        <v/>
      </c>
      <c r="L851" s="629" t="str">
        <f aca="false">IFERROR(INDEX($A$1:$A$1000,SMALL($K$1:$K$1000,ROW(A851))),"")</f>
        <v/>
      </c>
    </row>
    <row r="852" customFormat="false" ht="22.5" hidden="false" customHeight="true" outlineLevel="0" collapsed="false">
      <c r="K852" s="629" t="str">
        <f aca="false">IF(A852="","",ROW())</f>
        <v/>
      </c>
      <c r="L852" s="629" t="str">
        <f aca="false">IFERROR(INDEX($A$1:$A$1000,SMALL($K$1:$K$1000,ROW(A852))),"")</f>
        <v/>
      </c>
    </row>
    <row r="853" customFormat="false" ht="22.5" hidden="false" customHeight="true" outlineLevel="0" collapsed="false">
      <c r="K853" s="629" t="str">
        <f aca="false">IF(A853="","",ROW())</f>
        <v/>
      </c>
      <c r="L853" s="629" t="str">
        <f aca="false">IFERROR(INDEX($A$1:$A$1000,SMALL($K$1:$K$1000,ROW(A853))),"")</f>
        <v/>
      </c>
    </row>
    <row r="854" customFormat="false" ht="22.5" hidden="false" customHeight="true" outlineLevel="0" collapsed="false">
      <c r="K854" s="629" t="str">
        <f aca="false">IF(A854="","",ROW())</f>
        <v/>
      </c>
      <c r="L854" s="629" t="str">
        <f aca="false">IFERROR(INDEX($A$1:$A$1000,SMALL($K$1:$K$1000,ROW(A854))),"")</f>
        <v/>
      </c>
    </row>
    <row r="855" customFormat="false" ht="22.5" hidden="false" customHeight="true" outlineLevel="0" collapsed="false">
      <c r="K855" s="629" t="str">
        <f aca="false">IF(A855="","",ROW())</f>
        <v/>
      </c>
      <c r="L855" s="629" t="str">
        <f aca="false">IFERROR(INDEX($A$1:$A$1000,SMALL($K$1:$K$1000,ROW(A855))),"")</f>
        <v/>
      </c>
    </row>
    <row r="856" customFormat="false" ht="22.5" hidden="false" customHeight="true" outlineLevel="0" collapsed="false">
      <c r="K856" s="629" t="str">
        <f aca="false">IF(A856="","",ROW())</f>
        <v/>
      </c>
      <c r="L856" s="629" t="str">
        <f aca="false">IFERROR(INDEX($A$1:$A$1000,SMALL($K$1:$K$1000,ROW(A856))),"")</f>
        <v/>
      </c>
    </row>
    <row r="857" customFormat="false" ht="22.5" hidden="false" customHeight="true" outlineLevel="0" collapsed="false">
      <c r="K857" s="629" t="str">
        <f aca="false">IF(A857="","",ROW())</f>
        <v/>
      </c>
      <c r="L857" s="629" t="str">
        <f aca="false">IFERROR(INDEX($A$1:$A$1000,SMALL($K$1:$K$1000,ROW(A857))),"")</f>
        <v/>
      </c>
    </row>
    <row r="858" customFormat="false" ht="22.5" hidden="false" customHeight="true" outlineLevel="0" collapsed="false">
      <c r="K858" s="629" t="str">
        <f aca="false">IF(A858="","",ROW())</f>
        <v/>
      </c>
      <c r="L858" s="629" t="str">
        <f aca="false">IFERROR(INDEX($A$1:$A$1000,SMALL($K$1:$K$1000,ROW(A858))),"")</f>
        <v/>
      </c>
    </row>
    <row r="859" customFormat="false" ht="22.5" hidden="false" customHeight="true" outlineLevel="0" collapsed="false">
      <c r="K859" s="629" t="str">
        <f aca="false">IF(A859="","",ROW())</f>
        <v/>
      </c>
      <c r="L859" s="629" t="str">
        <f aca="false">IFERROR(INDEX($A$1:$A$1000,SMALL($K$1:$K$1000,ROW(A859))),"")</f>
        <v/>
      </c>
    </row>
    <row r="860" customFormat="false" ht="22.5" hidden="false" customHeight="true" outlineLevel="0" collapsed="false">
      <c r="K860" s="629" t="str">
        <f aca="false">IF(A860="","",ROW())</f>
        <v/>
      </c>
      <c r="L860" s="629" t="str">
        <f aca="false">IFERROR(INDEX($A$1:$A$1000,SMALL($K$1:$K$1000,ROW(A860))),"")</f>
        <v/>
      </c>
    </row>
    <row r="861" customFormat="false" ht="22.5" hidden="false" customHeight="true" outlineLevel="0" collapsed="false">
      <c r="K861" s="629" t="str">
        <f aca="false">IF(A861="","",ROW())</f>
        <v/>
      </c>
      <c r="L861" s="629" t="str">
        <f aca="false">IFERROR(INDEX($A$1:$A$1000,SMALL($K$1:$K$1000,ROW(A861))),"")</f>
        <v/>
      </c>
    </row>
    <row r="862" customFormat="false" ht="22.5" hidden="false" customHeight="true" outlineLevel="0" collapsed="false">
      <c r="K862" s="629" t="str">
        <f aca="false">IF(A862="","",ROW())</f>
        <v/>
      </c>
      <c r="L862" s="629" t="str">
        <f aca="false">IFERROR(INDEX($A$1:$A$1000,SMALL($K$1:$K$1000,ROW(A862))),"")</f>
        <v/>
      </c>
    </row>
    <row r="863" customFormat="false" ht="22.5" hidden="false" customHeight="true" outlineLevel="0" collapsed="false">
      <c r="K863" s="629" t="str">
        <f aca="false">IF(A863="","",ROW())</f>
        <v/>
      </c>
      <c r="L863" s="629" t="str">
        <f aca="false">IFERROR(INDEX($A$1:$A$1000,SMALL($K$1:$K$1000,ROW(A863))),"")</f>
        <v/>
      </c>
    </row>
    <row r="864" customFormat="false" ht="22.5" hidden="false" customHeight="true" outlineLevel="0" collapsed="false">
      <c r="K864" s="629" t="str">
        <f aca="false">IF(A864="","",ROW())</f>
        <v/>
      </c>
      <c r="L864" s="629" t="str">
        <f aca="false">IFERROR(INDEX($A$1:$A$1000,SMALL($K$1:$K$1000,ROW(A864))),"")</f>
        <v/>
      </c>
    </row>
    <row r="865" customFormat="false" ht="22.5" hidden="false" customHeight="true" outlineLevel="0" collapsed="false">
      <c r="K865" s="629" t="str">
        <f aca="false">IF(A865="","",ROW())</f>
        <v/>
      </c>
      <c r="L865" s="629" t="str">
        <f aca="false">IFERROR(INDEX($A$1:$A$1000,SMALL($K$1:$K$1000,ROW(A865))),"")</f>
        <v/>
      </c>
    </row>
    <row r="866" customFormat="false" ht="22.5" hidden="false" customHeight="true" outlineLevel="0" collapsed="false">
      <c r="K866" s="629" t="str">
        <f aca="false">IF(A866="","",ROW())</f>
        <v/>
      </c>
      <c r="L866" s="629" t="str">
        <f aca="false">IFERROR(INDEX($A$1:$A$1000,SMALL($K$1:$K$1000,ROW(A866))),"")</f>
        <v/>
      </c>
    </row>
    <row r="867" customFormat="false" ht="22.5" hidden="false" customHeight="true" outlineLevel="0" collapsed="false">
      <c r="K867" s="629" t="str">
        <f aca="false">IF(A867="","",ROW())</f>
        <v/>
      </c>
      <c r="L867" s="629" t="str">
        <f aca="false">IFERROR(INDEX($A$1:$A$1000,SMALL($K$1:$K$1000,ROW(A867))),"")</f>
        <v/>
      </c>
    </row>
    <row r="868" customFormat="false" ht="22.5" hidden="false" customHeight="true" outlineLevel="0" collapsed="false">
      <c r="K868" s="629" t="str">
        <f aca="false">IF(A868="","",ROW())</f>
        <v/>
      </c>
      <c r="L868" s="629" t="str">
        <f aca="false">IFERROR(INDEX($A$1:$A$1000,SMALL($K$1:$K$1000,ROW(A868))),"")</f>
        <v/>
      </c>
    </row>
    <row r="869" customFormat="false" ht="22.5" hidden="false" customHeight="true" outlineLevel="0" collapsed="false">
      <c r="K869" s="629" t="str">
        <f aca="false">IF(A869="","",ROW())</f>
        <v/>
      </c>
      <c r="L869" s="629" t="str">
        <f aca="false">IFERROR(INDEX($A$1:$A$1000,SMALL($K$1:$K$1000,ROW(A869))),"")</f>
        <v/>
      </c>
    </row>
    <row r="870" customFormat="false" ht="22.5" hidden="false" customHeight="true" outlineLevel="0" collapsed="false">
      <c r="K870" s="629" t="str">
        <f aca="false">IF(A870="","",ROW())</f>
        <v/>
      </c>
      <c r="L870" s="629" t="str">
        <f aca="false">IFERROR(INDEX($A$1:$A$1000,SMALL($K$1:$K$1000,ROW(A870))),"")</f>
        <v/>
      </c>
    </row>
    <row r="871" customFormat="false" ht="22.5" hidden="false" customHeight="true" outlineLevel="0" collapsed="false">
      <c r="K871" s="629" t="str">
        <f aca="false">IF(A871="","",ROW())</f>
        <v/>
      </c>
      <c r="L871" s="629" t="str">
        <f aca="false">IFERROR(INDEX($A$1:$A$1000,SMALL($K$1:$K$1000,ROW(A871))),"")</f>
        <v/>
      </c>
    </row>
    <row r="872" customFormat="false" ht="22.5" hidden="false" customHeight="true" outlineLevel="0" collapsed="false">
      <c r="K872" s="629" t="str">
        <f aca="false">IF(A872="","",ROW())</f>
        <v/>
      </c>
      <c r="L872" s="629" t="str">
        <f aca="false">IFERROR(INDEX($A$1:$A$1000,SMALL($K$1:$K$1000,ROW(A872))),"")</f>
        <v/>
      </c>
    </row>
    <row r="873" customFormat="false" ht="22.5" hidden="false" customHeight="true" outlineLevel="0" collapsed="false">
      <c r="K873" s="629" t="str">
        <f aca="false">IF(A873="","",ROW())</f>
        <v/>
      </c>
      <c r="L873" s="629" t="str">
        <f aca="false">IFERROR(INDEX($A$1:$A$1000,SMALL($K$1:$K$1000,ROW(A873))),"")</f>
        <v/>
      </c>
    </row>
    <row r="874" customFormat="false" ht="22.5" hidden="false" customHeight="true" outlineLevel="0" collapsed="false">
      <c r="K874" s="629" t="str">
        <f aca="false">IF(A874="","",ROW())</f>
        <v/>
      </c>
      <c r="L874" s="629" t="str">
        <f aca="false">IFERROR(INDEX($A$1:$A$1000,SMALL($K$1:$K$1000,ROW(A874))),"")</f>
        <v/>
      </c>
    </row>
    <row r="875" customFormat="false" ht="22.5" hidden="false" customHeight="true" outlineLevel="0" collapsed="false">
      <c r="K875" s="629" t="str">
        <f aca="false">IF(A875="","",ROW())</f>
        <v/>
      </c>
      <c r="L875" s="629" t="str">
        <f aca="false">IFERROR(INDEX($A$1:$A$1000,SMALL($K$1:$K$1000,ROW(A875))),"")</f>
        <v/>
      </c>
    </row>
    <row r="876" customFormat="false" ht="22.5" hidden="false" customHeight="true" outlineLevel="0" collapsed="false">
      <c r="K876" s="629" t="str">
        <f aca="false">IF(A876="","",ROW())</f>
        <v/>
      </c>
      <c r="L876" s="629" t="str">
        <f aca="false">IFERROR(INDEX($A$1:$A$1000,SMALL($K$1:$K$1000,ROW(A876))),"")</f>
        <v/>
      </c>
    </row>
    <row r="877" customFormat="false" ht="22.5" hidden="false" customHeight="true" outlineLevel="0" collapsed="false">
      <c r="K877" s="629" t="str">
        <f aca="false">IF(A877="","",ROW())</f>
        <v/>
      </c>
      <c r="L877" s="629" t="str">
        <f aca="false">IFERROR(INDEX($A$1:$A$1000,SMALL($K$1:$K$1000,ROW(A877))),"")</f>
        <v/>
      </c>
    </row>
    <row r="878" customFormat="false" ht="22.5" hidden="false" customHeight="true" outlineLevel="0" collapsed="false">
      <c r="K878" s="629" t="str">
        <f aca="false">IF(A878="","",ROW())</f>
        <v/>
      </c>
      <c r="L878" s="629" t="str">
        <f aca="false">IFERROR(INDEX($A$1:$A$1000,SMALL($K$1:$K$1000,ROW(A878))),"")</f>
        <v/>
      </c>
    </row>
    <row r="879" customFormat="false" ht="22.5" hidden="false" customHeight="true" outlineLevel="0" collapsed="false">
      <c r="K879" s="629" t="str">
        <f aca="false">IF(A879="","",ROW())</f>
        <v/>
      </c>
      <c r="L879" s="629" t="str">
        <f aca="false">IFERROR(INDEX($A$1:$A$1000,SMALL($K$1:$K$1000,ROW(A879))),"")</f>
        <v/>
      </c>
    </row>
    <row r="880" customFormat="false" ht="22.5" hidden="false" customHeight="true" outlineLevel="0" collapsed="false">
      <c r="K880" s="629" t="str">
        <f aca="false">IF(A880="","",ROW())</f>
        <v/>
      </c>
      <c r="L880" s="629" t="str">
        <f aca="false">IFERROR(INDEX($A$1:$A$1000,SMALL($K$1:$K$1000,ROW(A880))),"")</f>
        <v/>
      </c>
    </row>
    <row r="881" customFormat="false" ht="22.5" hidden="false" customHeight="true" outlineLevel="0" collapsed="false">
      <c r="K881" s="629" t="str">
        <f aca="false">IF(A881="","",ROW())</f>
        <v/>
      </c>
      <c r="L881" s="629" t="str">
        <f aca="false">IFERROR(INDEX($A$1:$A$1000,SMALL($K$1:$K$1000,ROW(A881))),"")</f>
        <v/>
      </c>
    </row>
    <row r="882" customFormat="false" ht="22.5" hidden="false" customHeight="true" outlineLevel="0" collapsed="false">
      <c r="K882" s="629" t="str">
        <f aca="false">IF(A882="","",ROW())</f>
        <v/>
      </c>
      <c r="L882" s="629" t="str">
        <f aca="false">IFERROR(INDEX($A$1:$A$1000,SMALL($K$1:$K$1000,ROW(A882))),"")</f>
        <v/>
      </c>
    </row>
    <row r="883" customFormat="false" ht="22.5" hidden="false" customHeight="true" outlineLevel="0" collapsed="false">
      <c r="K883" s="629" t="str">
        <f aca="false">IF(A883="","",ROW())</f>
        <v/>
      </c>
      <c r="L883" s="629" t="str">
        <f aca="false">IFERROR(INDEX($A$1:$A$1000,SMALL($K$1:$K$1000,ROW(A883))),"")</f>
        <v/>
      </c>
    </row>
    <row r="884" customFormat="false" ht="22.5" hidden="false" customHeight="true" outlineLevel="0" collapsed="false">
      <c r="K884" s="629" t="str">
        <f aca="false">IF(A884="","",ROW())</f>
        <v/>
      </c>
      <c r="L884" s="629" t="str">
        <f aca="false">IFERROR(INDEX($A$1:$A$1000,SMALL($K$1:$K$1000,ROW(A884))),"")</f>
        <v/>
      </c>
    </row>
    <row r="885" customFormat="false" ht="22.5" hidden="false" customHeight="true" outlineLevel="0" collapsed="false">
      <c r="K885" s="629" t="str">
        <f aca="false">IF(A885="","",ROW())</f>
        <v/>
      </c>
      <c r="L885" s="629" t="str">
        <f aca="false">IFERROR(INDEX($A$1:$A$1000,SMALL($K$1:$K$1000,ROW(A885))),"")</f>
        <v/>
      </c>
    </row>
    <row r="886" customFormat="false" ht="22.5" hidden="false" customHeight="true" outlineLevel="0" collapsed="false">
      <c r="K886" s="629" t="str">
        <f aca="false">IF(A886="","",ROW())</f>
        <v/>
      </c>
      <c r="L886" s="629" t="str">
        <f aca="false">IFERROR(INDEX($A$1:$A$1000,SMALL($K$1:$K$1000,ROW(A886))),"")</f>
        <v/>
      </c>
    </row>
    <row r="887" customFormat="false" ht="22.5" hidden="false" customHeight="true" outlineLevel="0" collapsed="false">
      <c r="K887" s="629" t="str">
        <f aca="false">IF(A887="","",ROW())</f>
        <v/>
      </c>
      <c r="L887" s="629" t="str">
        <f aca="false">IFERROR(INDEX($A$1:$A$1000,SMALL($K$1:$K$1000,ROW(A887))),"")</f>
        <v/>
      </c>
    </row>
    <row r="888" customFormat="false" ht="22.5" hidden="false" customHeight="true" outlineLevel="0" collapsed="false">
      <c r="K888" s="629" t="str">
        <f aca="false">IF(A888="","",ROW())</f>
        <v/>
      </c>
      <c r="L888" s="629" t="str">
        <f aca="false">IFERROR(INDEX($A$1:$A$1000,SMALL($K$1:$K$1000,ROW(A888))),"")</f>
        <v/>
      </c>
    </row>
    <row r="889" customFormat="false" ht="22.5" hidden="false" customHeight="true" outlineLevel="0" collapsed="false">
      <c r="K889" s="629" t="str">
        <f aca="false">IF(A889="","",ROW())</f>
        <v/>
      </c>
      <c r="L889" s="629" t="str">
        <f aca="false">IFERROR(INDEX($A$1:$A$1000,SMALL($K$1:$K$1000,ROW(A889))),"")</f>
        <v/>
      </c>
    </row>
    <row r="890" customFormat="false" ht="22.5" hidden="false" customHeight="true" outlineLevel="0" collapsed="false">
      <c r="K890" s="629" t="str">
        <f aca="false">IF(A890="","",ROW())</f>
        <v/>
      </c>
      <c r="L890" s="629" t="str">
        <f aca="false">IFERROR(INDEX($A$1:$A$1000,SMALL($K$1:$K$1000,ROW(A890))),"")</f>
        <v/>
      </c>
    </row>
    <row r="891" customFormat="false" ht="22.5" hidden="false" customHeight="true" outlineLevel="0" collapsed="false">
      <c r="K891" s="629" t="str">
        <f aca="false">IF(A891="","",ROW())</f>
        <v/>
      </c>
      <c r="L891" s="629" t="str">
        <f aca="false">IFERROR(INDEX($A$1:$A$1000,SMALL($K$1:$K$1000,ROW(A891))),"")</f>
        <v/>
      </c>
    </row>
    <row r="892" customFormat="false" ht="22.5" hidden="false" customHeight="true" outlineLevel="0" collapsed="false">
      <c r="K892" s="629" t="str">
        <f aca="false">IF(A892="","",ROW())</f>
        <v/>
      </c>
      <c r="L892" s="629" t="str">
        <f aca="false">IFERROR(INDEX($A$1:$A$1000,SMALL($K$1:$K$1000,ROW(A892))),"")</f>
        <v/>
      </c>
    </row>
    <row r="893" customFormat="false" ht="22.5" hidden="false" customHeight="true" outlineLevel="0" collapsed="false">
      <c r="K893" s="629" t="str">
        <f aca="false">IF(A893="","",ROW())</f>
        <v/>
      </c>
      <c r="L893" s="629" t="str">
        <f aca="false">IFERROR(INDEX($A$1:$A$1000,SMALL($K$1:$K$1000,ROW(A893))),"")</f>
        <v/>
      </c>
    </row>
    <row r="894" customFormat="false" ht="22.5" hidden="false" customHeight="true" outlineLevel="0" collapsed="false">
      <c r="K894" s="629" t="str">
        <f aca="false">IF(A894="","",ROW())</f>
        <v/>
      </c>
      <c r="L894" s="629" t="str">
        <f aca="false">IFERROR(INDEX($A$1:$A$1000,SMALL($K$1:$K$1000,ROW(A894))),"")</f>
        <v/>
      </c>
    </row>
    <row r="895" customFormat="false" ht="22.5" hidden="false" customHeight="true" outlineLevel="0" collapsed="false">
      <c r="K895" s="629" t="str">
        <f aca="false">IF(A895="","",ROW())</f>
        <v/>
      </c>
      <c r="L895" s="629" t="str">
        <f aca="false">IFERROR(INDEX($A$1:$A$1000,SMALL($K$1:$K$1000,ROW(A895))),"")</f>
        <v/>
      </c>
    </row>
    <row r="896" customFormat="false" ht="22.5" hidden="false" customHeight="true" outlineLevel="0" collapsed="false">
      <c r="K896" s="629" t="str">
        <f aca="false">IF(A896="","",ROW())</f>
        <v/>
      </c>
      <c r="L896" s="629" t="str">
        <f aca="false">IFERROR(INDEX($A$1:$A$1000,SMALL($K$1:$K$1000,ROW(A896))),"")</f>
        <v/>
      </c>
    </row>
    <row r="897" customFormat="false" ht="22.5" hidden="false" customHeight="true" outlineLevel="0" collapsed="false">
      <c r="K897" s="629" t="str">
        <f aca="false">IF(A897="","",ROW())</f>
        <v/>
      </c>
      <c r="L897" s="629" t="str">
        <f aca="false">IFERROR(INDEX($A$1:$A$1000,SMALL($K$1:$K$1000,ROW(A897))),"")</f>
        <v/>
      </c>
    </row>
    <row r="898" customFormat="false" ht="22.5" hidden="false" customHeight="true" outlineLevel="0" collapsed="false">
      <c r="K898" s="629" t="str">
        <f aca="false">IF(A898="","",ROW())</f>
        <v/>
      </c>
      <c r="L898" s="629" t="str">
        <f aca="false">IFERROR(INDEX($A$1:$A$1000,SMALL($K$1:$K$1000,ROW(A898))),"")</f>
        <v/>
      </c>
    </row>
    <row r="899" customFormat="false" ht="22.5" hidden="false" customHeight="true" outlineLevel="0" collapsed="false">
      <c r="K899" s="629" t="str">
        <f aca="false">IF(A899="","",ROW())</f>
        <v/>
      </c>
      <c r="L899" s="629" t="str">
        <f aca="false">IFERROR(INDEX($A$1:$A$1000,SMALL($K$1:$K$1000,ROW(A899))),"")</f>
        <v/>
      </c>
    </row>
    <row r="900" customFormat="false" ht="22.5" hidden="false" customHeight="true" outlineLevel="0" collapsed="false">
      <c r="K900" s="629" t="str">
        <f aca="false">IF(A900="","",ROW())</f>
        <v/>
      </c>
      <c r="L900" s="629" t="str">
        <f aca="false">IFERROR(INDEX($A$1:$A$1000,SMALL($K$1:$K$1000,ROW(A900))),"")</f>
        <v/>
      </c>
    </row>
    <row r="901" customFormat="false" ht="22.5" hidden="false" customHeight="true" outlineLevel="0" collapsed="false">
      <c r="K901" s="629" t="str">
        <f aca="false">IF(A901="","",ROW())</f>
        <v/>
      </c>
      <c r="L901" s="629" t="str">
        <f aca="false">IFERROR(INDEX($A$1:$A$1000,SMALL($K$1:$K$1000,ROW(A901))),"")</f>
        <v/>
      </c>
    </row>
    <row r="902" customFormat="false" ht="22.5" hidden="false" customHeight="true" outlineLevel="0" collapsed="false">
      <c r="K902" s="629" t="str">
        <f aca="false">IF(A902="","",ROW())</f>
        <v/>
      </c>
      <c r="L902" s="629" t="str">
        <f aca="false">IFERROR(INDEX($A$1:$A$1000,SMALL($K$1:$K$1000,ROW(A902))),"")</f>
        <v/>
      </c>
    </row>
    <row r="903" customFormat="false" ht="22.5" hidden="false" customHeight="true" outlineLevel="0" collapsed="false">
      <c r="K903" s="629" t="str">
        <f aca="false">IF(A903="","",ROW())</f>
        <v/>
      </c>
      <c r="L903" s="629" t="str">
        <f aca="false">IFERROR(INDEX($A$1:$A$1000,SMALL($K$1:$K$1000,ROW(A903))),"")</f>
        <v/>
      </c>
    </row>
    <row r="904" customFormat="false" ht="22.5" hidden="false" customHeight="true" outlineLevel="0" collapsed="false">
      <c r="K904" s="629" t="str">
        <f aca="false">IF(A904="","",ROW())</f>
        <v/>
      </c>
      <c r="L904" s="629" t="str">
        <f aca="false">IFERROR(INDEX($A$1:$A$1000,SMALL($K$1:$K$1000,ROW(A904))),"")</f>
        <v/>
      </c>
    </row>
    <row r="905" customFormat="false" ht="22.5" hidden="false" customHeight="true" outlineLevel="0" collapsed="false">
      <c r="K905" s="629" t="str">
        <f aca="false">IF(A905="","",ROW())</f>
        <v/>
      </c>
      <c r="L905" s="629" t="str">
        <f aca="false">IFERROR(INDEX($A$1:$A$1000,SMALL($K$1:$K$1000,ROW(A905))),"")</f>
        <v/>
      </c>
    </row>
    <row r="906" customFormat="false" ht="22.5" hidden="false" customHeight="true" outlineLevel="0" collapsed="false">
      <c r="K906" s="629" t="str">
        <f aca="false">IF(A906="","",ROW())</f>
        <v/>
      </c>
      <c r="L906" s="629" t="str">
        <f aca="false">IFERROR(INDEX($A$1:$A$1000,SMALL($K$1:$K$1000,ROW(A906))),"")</f>
        <v/>
      </c>
    </row>
    <row r="907" customFormat="false" ht="22.5" hidden="false" customHeight="true" outlineLevel="0" collapsed="false">
      <c r="K907" s="629" t="str">
        <f aca="false">IF(A907="","",ROW())</f>
        <v/>
      </c>
      <c r="L907" s="629" t="str">
        <f aca="false">IFERROR(INDEX($A$1:$A$1000,SMALL($K$1:$K$1000,ROW(A907))),"")</f>
        <v/>
      </c>
    </row>
    <row r="908" customFormat="false" ht="22.5" hidden="false" customHeight="true" outlineLevel="0" collapsed="false">
      <c r="K908" s="629" t="str">
        <f aca="false">IF(A908="","",ROW())</f>
        <v/>
      </c>
      <c r="L908" s="629" t="str">
        <f aca="false">IFERROR(INDEX($A$1:$A$1000,SMALL($K$1:$K$1000,ROW(A908))),"")</f>
        <v/>
      </c>
    </row>
    <row r="909" customFormat="false" ht="22.5" hidden="false" customHeight="true" outlineLevel="0" collapsed="false">
      <c r="K909" s="629" t="str">
        <f aca="false">IF(A909="","",ROW())</f>
        <v/>
      </c>
      <c r="L909" s="629" t="str">
        <f aca="false">IFERROR(INDEX($A$1:$A$1000,SMALL($K$1:$K$1000,ROW(A909))),"")</f>
        <v/>
      </c>
    </row>
    <row r="910" customFormat="false" ht="22.5" hidden="false" customHeight="true" outlineLevel="0" collapsed="false">
      <c r="K910" s="629" t="str">
        <f aca="false">IF(A910="","",ROW())</f>
        <v/>
      </c>
      <c r="L910" s="629" t="str">
        <f aca="false">IFERROR(INDEX($A$1:$A$1000,SMALL($K$1:$K$1000,ROW(A910))),"")</f>
        <v/>
      </c>
    </row>
    <row r="911" customFormat="false" ht="22.5" hidden="false" customHeight="true" outlineLevel="0" collapsed="false">
      <c r="K911" s="629" t="str">
        <f aca="false">IF(A911="","",ROW())</f>
        <v/>
      </c>
      <c r="L911" s="629" t="str">
        <f aca="false">IFERROR(INDEX($A$1:$A$1000,SMALL($K$1:$K$1000,ROW(A911))),"")</f>
        <v/>
      </c>
    </row>
    <row r="912" customFormat="false" ht="22.5" hidden="false" customHeight="true" outlineLevel="0" collapsed="false">
      <c r="K912" s="629" t="str">
        <f aca="false">IF(A912="","",ROW())</f>
        <v/>
      </c>
      <c r="L912" s="629" t="str">
        <f aca="false">IFERROR(INDEX($A$1:$A$1000,SMALL($K$1:$K$1000,ROW(A912))),"")</f>
        <v/>
      </c>
    </row>
    <row r="913" customFormat="false" ht="22.5" hidden="false" customHeight="true" outlineLevel="0" collapsed="false">
      <c r="K913" s="629" t="str">
        <f aca="false">IF(A913="","",ROW())</f>
        <v/>
      </c>
      <c r="L913" s="629" t="str">
        <f aca="false">IFERROR(INDEX($A$1:$A$1000,SMALL($K$1:$K$1000,ROW(A913))),"")</f>
        <v/>
      </c>
    </row>
    <row r="914" customFormat="false" ht="22.5" hidden="false" customHeight="true" outlineLevel="0" collapsed="false">
      <c r="K914" s="629" t="str">
        <f aca="false">IF(A914="","",ROW())</f>
        <v/>
      </c>
      <c r="L914" s="629" t="str">
        <f aca="false">IFERROR(INDEX($A$1:$A$1000,SMALL($K$1:$K$1000,ROW(A914))),"")</f>
        <v/>
      </c>
    </row>
    <row r="915" customFormat="false" ht="22.5" hidden="false" customHeight="true" outlineLevel="0" collapsed="false">
      <c r="K915" s="629" t="str">
        <f aca="false">IF(A915="","",ROW())</f>
        <v/>
      </c>
      <c r="L915" s="629" t="str">
        <f aca="false">IFERROR(INDEX($A$1:$A$1000,SMALL($K$1:$K$1000,ROW(A915))),"")</f>
        <v/>
      </c>
    </row>
    <row r="916" customFormat="false" ht="22.5" hidden="false" customHeight="true" outlineLevel="0" collapsed="false">
      <c r="K916" s="629" t="str">
        <f aca="false">IF(A916="","",ROW())</f>
        <v/>
      </c>
      <c r="L916" s="629" t="str">
        <f aca="false">IFERROR(INDEX($A$1:$A$1000,SMALL($K$1:$K$1000,ROW(A916))),"")</f>
        <v/>
      </c>
    </row>
    <row r="917" customFormat="false" ht="22.5" hidden="false" customHeight="true" outlineLevel="0" collapsed="false">
      <c r="K917" s="629" t="str">
        <f aca="false">IF(A917="","",ROW())</f>
        <v/>
      </c>
      <c r="L917" s="629" t="str">
        <f aca="false">IFERROR(INDEX($A$1:$A$1000,SMALL($K$1:$K$1000,ROW(A917))),"")</f>
        <v/>
      </c>
    </row>
    <row r="918" customFormat="false" ht="22.5" hidden="false" customHeight="true" outlineLevel="0" collapsed="false">
      <c r="K918" s="629" t="str">
        <f aca="false">IF(A918="","",ROW())</f>
        <v/>
      </c>
      <c r="L918" s="629" t="str">
        <f aca="false">IFERROR(INDEX($A$1:$A$1000,SMALL($K$1:$K$1000,ROW(A918))),"")</f>
        <v/>
      </c>
    </row>
    <row r="919" customFormat="false" ht="22.5" hidden="false" customHeight="true" outlineLevel="0" collapsed="false">
      <c r="K919" s="629" t="str">
        <f aca="false">IF(A919="","",ROW())</f>
        <v/>
      </c>
      <c r="L919" s="629" t="str">
        <f aca="false">IFERROR(INDEX($A$1:$A$1000,SMALL($K$1:$K$1000,ROW(A919))),"")</f>
        <v/>
      </c>
    </row>
    <row r="920" customFormat="false" ht="22.5" hidden="false" customHeight="true" outlineLevel="0" collapsed="false">
      <c r="K920" s="629" t="str">
        <f aca="false">IF(A920="","",ROW())</f>
        <v/>
      </c>
      <c r="L920" s="629" t="str">
        <f aca="false">IFERROR(INDEX($A$1:$A$1000,SMALL($K$1:$K$1000,ROW(A920))),"")</f>
        <v/>
      </c>
    </row>
    <row r="921" customFormat="false" ht="22.5" hidden="false" customHeight="true" outlineLevel="0" collapsed="false">
      <c r="K921" s="629" t="str">
        <f aca="false">IF(A921="","",ROW())</f>
        <v/>
      </c>
      <c r="L921" s="629" t="str">
        <f aca="false">IFERROR(INDEX($A$1:$A$1000,SMALL($K$1:$K$1000,ROW(A921))),"")</f>
        <v/>
      </c>
    </row>
    <row r="922" customFormat="false" ht="22.5" hidden="false" customHeight="true" outlineLevel="0" collapsed="false">
      <c r="K922" s="629" t="str">
        <f aca="false">IF(A922="","",ROW())</f>
        <v/>
      </c>
      <c r="L922" s="629" t="str">
        <f aca="false">IFERROR(INDEX($A$1:$A$1000,SMALL($K$1:$K$1000,ROW(A922))),"")</f>
        <v/>
      </c>
    </row>
    <row r="923" customFormat="false" ht="22.5" hidden="false" customHeight="true" outlineLevel="0" collapsed="false">
      <c r="K923" s="629" t="str">
        <f aca="false">IF(A923="","",ROW())</f>
        <v/>
      </c>
      <c r="L923" s="629" t="str">
        <f aca="false">IFERROR(INDEX($A$1:$A$1000,SMALL($K$1:$K$1000,ROW(A923))),"")</f>
        <v/>
      </c>
    </row>
    <row r="924" customFormat="false" ht="22.5" hidden="false" customHeight="true" outlineLevel="0" collapsed="false">
      <c r="K924" s="629" t="str">
        <f aca="false">IF(A924="","",ROW())</f>
        <v/>
      </c>
      <c r="L924" s="629" t="str">
        <f aca="false">IFERROR(INDEX($A$1:$A$1000,SMALL($K$1:$K$1000,ROW(A924))),"")</f>
        <v/>
      </c>
    </row>
    <row r="925" customFormat="false" ht="22.5" hidden="false" customHeight="true" outlineLevel="0" collapsed="false">
      <c r="K925" s="629" t="str">
        <f aca="false">IF(A925="","",ROW())</f>
        <v/>
      </c>
      <c r="L925" s="629" t="str">
        <f aca="false">IFERROR(INDEX($A$1:$A$1000,SMALL($K$1:$K$1000,ROW(A925))),"")</f>
        <v/>
      </c>
    </row>
    <row r="926" customFormat="false" ht="22.5" hidden="false" customHeight="true" outlineLevel="0" collapsed="false">
      <c r="K926" s="629" t="str">
        <f aca="false">IF(A926="","",ROW())</f>
        <v/>
      </c>
      <c r="L926" s="629" t="str">
        <f aca="false">IFERROR(INDEX($A$1:$A$1000,SMALL($K$1:$K$1000,ROW(A926))),"")</f>
        <v/>
      </c>
    </row>
    <row r="927" customFormat="false" ht="22.5" hidden="false" customHeight="true" outlineLevel="0" collapsed="false">
      <c r="K927" s="629" t="str">
        <f aca="false">IF(A927="","",ROW())</f>
        <v/>
      </c>
      <c r="L927" s="629" t="str">
        <f aca="false">IFERROR(INDEX($A$1:$A$1000,SMALL($K$1:$K$1000,ROW(A927))),"")</f>
        <v/>
      </c>
    </row>
    <row r="928" customFormat="false" ht="22.5" hidden="false" customHeight="true" outlineLevel="0" collapsed="false">
      <c r="K928" s="629" t="str">
        <f aca="false">IF(A928="","",ROW())</f>
        <v/>
      </c>
      <c r="L928" s="629" t="str">
        <f aca="false">IFERROR(INDEX($A$1:$A$1000,SMALL($K$1:$K$1000,ROW(A928))),"")</f>
        <v/>
      </c>
    </row>
    <row r="929" customFormat="false" ht="22.5" hidden="false" customHeight="true" outlineLevel="0" collapsed="false">
      <c r="K929" s="629" t="str">
        <f aca="false">IF(A929="","",ROW())</f>
        <v/>
      </c>
      <c r="L929" s="629" t="str">
        <f aca="false">IFERROR(INDEX($A$1:$A$1000,SMALL($K$1:$K$1000,ROW(A929))),"")</f>
        <v/>
      </c>
    </row>
    <row r="930" customFormat="false" ht="22.5" hidden="false" customHeight="true" outlineLevel="0" collapsed="false">
      <c r="K930" s="629" t="str">
        <f aca="false">IF(A930="","",ROW())</f>
        <v/>
      </c>
      <c r="L930" s="629" t="str">
        <f aca="false">IFERROR(INDEX($A$1:$A$1000,SMALL($K$1:$K$1000,ROW(A930))),"")</f>
        <v/>
      </c>
    </row>
    <row r="931" customFormat="false" ht="22.5" hidden="false" customHeight="true" outlineLevel="0" collapsed="false">
      <c r="K931" s="629" t="str">
        <f aca="false">IF(A931="","",ROW())</f>
        <v/>
      </c>
      <c r="L931" s="629" t="str">
        <f aca="false">IFERROR(INDEX($A$1:$A$1000,SMALL($K$1:$K$1000,ROW(A931))),"")</f>
        <v/>
      </c>
    </row>
    <row r="932" customFormat="false" ht="22.5" hidden="false" customHeight="true" outlineLevel="0" collapsed="false">
      <c r="K932" s="629" t="str">
        <f aca="false">IF(A932="","",ROW())</f>
        <v/>
      </c>
      <c r="L932" s="629" t="str">
        <f aca="false">IFERROR(INDEX($A$1:$A$1000,SMALL($K$1:$K$1000,ROW(A932))),"")</f>
        <v/>
      </c>
    </row>
    <row r="933" customFormat="false" ht="22.5" hidden="false" customHeight="true" outlineLevel="0" collapsed="false">
      <c r="K933" s="629" t="str">
        <f aca="false">IF(A933="","",ROW())</f>
        <v/>
      </c>
      <c r="L933" s="629" t="str">
        <f aca="false">IFERROR(INDEX($A$1:$A$1000,SMALL($K$1:$K$1000,ROW(A933))),"")</f>
        <v/>
      </c>
    </row>
    <row r="934" customFormat="false" ht="22.5" hidden="false" customHeight="true" outlineLevel="0" collapsed="false">
      <c r="K934" s="629" t="str">
        <f aca="false">IF(A934="","",ROW())</f>
        <v/>
      </c>
      <c r="L934" s="629" t="str">
        <f aca="false">IFERROR(INDEX($A$1:$A$1000,SMALL($K$1:$K$1000,ROW(A934))),"")</f>
        <v/>
      </c>
    </row>
    <row r="935" customFormat="false" ht="22.5" hidden="false" customHeight="true" outlineLevel="0" collapsed="false">
      <c r="K935" s="629" t="str">
        <f aca="false">IF(A935="","",ROW())</f>
        <v/>
      </c>
      <c r="L935" s="629" t="str">
        <f aca="false">IFERROR(INDEX($A$1:$A$1000,SMALL($K$1:$K$1000,ROW(A935))),"")</f>
        <v/>
      </c>
    </row>
    <row r="936" customFormat="false" ht="22.5" hidden="false" customHeight="true" outlineLevel="0" collapsed="false">
      <c r="K936" s="629" t="str">
        <f aca="false">IF(A936="","",ROW())</f>
        <v/>
      </c>
      <c r="L936" s="629" t="str">
        <f aca="false">IFERROR(INDEX($A$1:$A$1000,SMALL($K$1:$K$1000,ROW(A936))),"")</f>
        <v/>
      </c>
    </row>
    <row r="937" customFormat="false" ht="22.5" hidden="false" customHeight="true" outlineLevel="0" collapsed="false">
      <c r="K937" s="629" t="str">
        <f aca="false">IF(A937="","",ROW())</f>
        <v/>
      </c>
      <c r="L937" s="629" t="str">
        <f aca="false">IFERROR(INDEX($A$1:$A$1000,SMALL($K$1:$K$1000,ROW(A937))),"")</f>
        <v/>
      </c>
    </row>
    <row r="938" customFormat="false" ht="22.5" hidden="false" customHeight="true" outlineLevel="0" collapsed="false">
      <c r="K938" s="629" t="str">
        <f aca="false">IF(A938="","",ROW())</f>
        <v/>
      </c>
      <c r="L938" s="629" t="str">
        <f aca="false">IFERROR(INDEX($A$1:$A$1000,SMALL($K$1:$K$1000,ROW(A938))),"")</f>
        <v/>
      </c>
    </row>
    <row r="939" customFormat="false" ht="22.5" hidden="false" customHeight="true" outlineLevel="0" collapsed="false">
      <c r="K939" s="629" t="str">
        <f aca="false">IF(A939="","",ROW())</f>
        <v/>
      </c>
      <c r="L939" s="629" t="str">
        <f aca="false">IFERROR(INDEX($A$1:$A$1000,SMALL($K$1:$K$1000,ROW(A939))),"")</f>
        <v/>
      </c>
    </row>
    <row r="940" customFormat="false" ht="22.5" hidden="false" customHeight="true" outlineLevel="0" collapsed="false">
      <c r="K940" s="629" t="str">
        <f aca="false">IF(A940="","",ROW())</f>
        <v/>
      </c>
      <c r="L940" s="629" t="str">
        <f aca="false">IFERROR(INDEX($A$1:$A$1000,SMALL($K$1:$K$1000,ROW(A940))),"")</f>
        <v/>
      </c>
    </row>
    <row r="941" customFormat="false" ht="22.5" hidden="false" customHeight="true" outlineLevel="0" collapsed="false">
      <c r="K941" s="629" t="str">
        <f aca="false">IF(A941="","",ROW())</f>
        <v/>
      </c>
      <c r="L941" s="629" t="str">
        <f aca="false">IFERROR(INDEX($A$1:$A$1000,SMALL($K$1:$K$1000,ROW(A941))),"")</f>
        <v/>
      </c>
    </row>
    <row r="942" customFormat="false" ht="22.5" hidden="false" customHeight="true" outlineLevel="0" collapsed="false">
      <c r="K942" s="629" t="str">
        <f aca="false">IF(A942="","",ROW())</f>
        <v/>
      </c>
      <c r="L942" s="629" t="str">
        <f aca="false">IFERROR(INDEX($A$1:$A$1000,SMALL($K$1:$K$1000,ROW(A942))),"")</f>
        <v/>
      </c>
    </row>
    <row r="943" customFormat="false" ht="22.5" hidden="false" customHeight="true" outlineLevel="0" collapsed="false">
      <c r="K943" s="629" t="str">
        <f aca="false">IF(A943="","",ROW())</f>
        <v/>
      </c>
      <c r="L943" s="629" t="str">
        <f aca="false">IFERROR(INDEX($A$1:$A$1000,SMALL($K$1:$K$1000,ROW(A943))),"")</f>
        <v/>
      </c>
    </row>
    <row r="944" customFormat="false" ht="22.5" hidden="false" customHeight="true" outlineLevel="0" collapsed="false">
      <c r="K944" s="629" t="str">
        <f aca="false">IF(A944="","",ROW())</f>
        <v/>
      </c>
      <c r="L944" s="629" t="str">
        <f aca="false">IFERROR(INDEX($A$1:$A$1000,SMALL($K$1:$K$1000,ROW(A944))),"")</f>
        <v/>
      </c>
    </row>
    <row r="945" customFormat="false" ht="22.5" hidden="false" customHeight="true" outlineLevel="0" collapsed="false">
      <c r="K945" s="629" t="str">
        <f aca="false">IF(A945="","",ROW())</f>
        <v/>
      </c>
      <c r="L945" s="629" t="str">
        <f aca="false">IFERROR(INDEX($A$1:$A$1000,SMALL($K$1:$K$1000,ROW(A945))),"")</f>
        <v/>
      </c>
    </row>
    <row r="946" customFormat="false" ht="22.5" hidden="false" customHeight="true" outlineLevel="0" collapsed="false">
      <c r="K946" s="629" t="str">
        <f aca="false">IF(A946="","",ROW())</f>
        <v/>
      </c>
      <c r="L946" s="629" t="str">
        <f aca="false">IFERROR(INDEX($A$1:$A$1000,SMALL($K$1:$K$1000,ROW(A946))),"")</f>
        <v/>
      </c>
    </row>
    <row r="947" customFormat="false" ht="22.5" hidden="false" customHeight="true" outlineLevel="0" collapsed="false">
      <c r="K947" s="629" t="str">
        <f aca="false">IF(A947="","",ROW())</f>
        <v/>
      </c>
      <c r="L947" s="629" t="str">
        <f aca="false">IFERROR(INDEX($A$1:$A$1000,SMALL($K$1:$K$1000,ROW(A947))),"")</f>
        <v/>
      </c>
    </row>
    <row r="948" customFormat="false" ht="22.5" hidden="false" customHeight="true" outlineLevel="0" collapsed="false">
      <c r="K948" s="629" t="str">
        <f aca="false">IF(A948="","",ROW())</f>
        <v/>
      </c>
      <c r="L948" s="629" t="str">
        <f aca="false">IFERROR(INDEX($A$1:$A$1000,SMALL($K$1:$K$1000,ROW(A948))),"")</f>
        <v/>
      </c>
    </row>
    <row r="949" customFormat="false" ht="22.5" hidden="false" customHeight="true" outlineLevel="0" collapsed="false">
      <c r="K949" s="629" t="str">
        <f aca="false">IF(A949="","",ROW())</f>
        <v/>
      </c>
      <c r="L949" s="629" t="str">
        <f aca="false">IFERROR(INDEX($A$1:$A$1000,SMALL($K$1:$K$1000,ROW(A949))),"")</f>
        <v/>
      </c>
    </row>
    <row r="950" customFormat="false" ht="22.5" hidden="false" customHeight="true" outlineLevel="0" collapsed="false">
      <c r="K950" s="629" t="str">
        <f aca="false">IF(A950="","",ROW())</f>
        <v/>
      </c>
      <c r="L950" s="629" t="str">
        <f aca="false">IFERROR(INDEX($A$1:$A$1000,SMALL($K$1:$K$1000,ROW(A950))),"")</f>
        <v/>
      </c>
    </row>
    <row r="951" customFormat="false" ht="22.5" hidden="false" customHeight="true" outlineLevel="0" collapsed="false">
      <c r="K951" s="629" t="str">
        <f aca="false">IF(A951="","",ROW())</f>
        <v/>
      </c>
      <c r="L951" s="629" t="str">
        <f aca="false">IFERROR(INDEX($A$1:$A$1000,SMALL($K$1:$K$1000,ROW(A951))),"")</f>
        <v/>
      </c>
    </row>
    <row r="952" customFormat="false" ht="22.5" hidden="false" customHeight="true" outlineLevel="0" collapsed="false">
      <c r="K952" s="629" t="str">
        <f aca="false">IF(A952="","",ROW())</f>
        <v/>
      </c>
      <c r="L952" s="629" t="str">
        <f aca="false">IFERROR(INDEX($A$1:$A$1000,SMALL($K$1:$K$1000,ROW(A952))),"")</f>
        <v/>
      </c>
    </row>
    <row r="953" customFormat="false" ht="22.5" hidden="false" customHeight="true" outlineLevel="0" collapsed="false">
      <c r="K953" s="629" t="str">
        <f aca="false">IF(A953="","",ROW())</f>
        <v/>
      </c>
      <c r="L953" s="629" t="str">
        <f aca="false">IFERROR(INDEX($A$1:$A$1000,SMALL($K$1:$K$1000,ROW(A953))),"")</f>
        <v/>
      </c>
    </row>
    <row r="954" customFormat="false" ht="22.5" hidden="false" customHeight="true" outlineLevel="0" collapsed="false">
      <c r="K954" s="629" t="str">
        <f aca="false">IF(A954="","",ROW())</f>
        <v/>
      </c>
      <c r="L954" s="629" t="str">
        <f aca="false">IFERROR(INDEX($A$1:$A$1000,SMALL($K$1:$K$1000,ROW(A954))),"")</f>
        <v/>
      </c>
    </row>
    <row r="955" customFormat="false" ht="22.5" hidden="false" customHeight="true" outlineLevel="0" collapsed="false">
      <c r="K955" s="629" t="str">
        <f aca="false">IF(A955="","",ROW())</f>
        <v/>
      </c>
      <c r="L955" s="629" t="str">
        <f aca="false">IFERROR(INDEX($A$1:$A$1000,SMALL($K$1:$K$1000,ROW(A955))),"")</f>
        <v/>
      </c>
    </row>
    <row r="956" customFormat="false" ht="22.5" hidden="false" customHeight="true" outlineLevel="0" collapsed="false">
      <c r="K956" s="629" t="str">
        <f aca="false">IF(A956="","",ROW())</f>
        <v/>
      </c>
      <c r="L956" s="629" t="str">
        <f aca="false">IFERROR(INDEX($A$1:$A$1000,SMALL($K$1:$K$1000,ROW(A956))),"")</f>
        <v/>
      </c>
    </row>
    <row r="957" customFormat="false" ht="22.5" hidden="false" customHeight="true" outlineLevel="0" collapsed="false">
      <c r="K957" s="629" t="str">
        <f aca="false">IF(A957="","",ROW())</f>
        <v/>
      </c>
      <c r="L957" s="629" t="str">
        <f aca="false">IFERROR(INDEX($A$1:$A$1000,SMALL($K$1:$K$1000,ROW(A957))),"")</f>
        <v/>
      </c>
    </row>
    <row r="958" customFormat="false" ht="22.5" hidden="false" customHeight="true" outlineLevel="0" collapsed="false">
      <c r="K958" s="629" t="str">
        <f aca="false">IF(A958="","",ROW())</f>
        <v/>
      </c>
      <c r="L958" s="629" t="str">
        <f aca="false">IFERROR(INDEX($A$1:$A$1000,SMALL($K$1:$K$1000,ROW(A958))),"")</f>
        <v/>
      </c>
    </row>
    <row r="959" customFormat="false" ht="22.5" hidden="false" customHeight="true" outlineLevel="0" collapsed="false">
      <c r="K959" s="629" t="str">
        <f aca="false">IF(A959="","",ROW())</f>
        <v/>
      </c>
      <c r="L959" s="629" t="str">
        <f aca="false">IFERROR(INDEX($A$1:$A$1000,SMALL($K$1:$K$1000,ROW(A959))),"")</f>
        <v/>
      </c>
    </row>
    <row r="960" customFormat="false" ht="22.5" hidden="false" customHeight="true" outlineLevel="0" collapsed="false">
      <c r="K960" s="629" t="str">
        <f aca="false">IF(A960="","",ROW())</f>
        <v/>
      </c>
      <c r="L960" s="629" t="str">
        <f aca="false">IFERROR(INDEX($A$1:$A$1000,SMALL($K$1:$K$1000,ROW(A960))),"")</f>
        <v/>
      </c>
    </row>
    <row r="961" customFormat="false" ht="22.5" hidden="false" customHeight="true" outlineLevel="0" collapsed="false">
      <c r="K961" s="629" t="str">
        <f aca="false">IF(A961="","",ROW())</f>
        <v/>
      </c>
      <c r="L961" s="629" t="str">
        <f aca="false">IFERROR(INDEX($A$1:$A$1000,SMALL($K$1:$K$1000,ROW(A961))),"")</f>
        <v/>
      </c>
    </row>
    <row r="962" customFormat="false" ht="22.5" hidden="false" customHeight="true" outlineLevel="0" collapsed="false">
      <c r="K962" s="629" t="str">
        <f aca="false">IF(A962="","",ROW())</f>
        <v/>
      </c>
      <c r="L962" s="629" t="str">
        <f aca="false">IFERROR(INDEX($A$1:$A$1000,SMALL($K$1:$K$1000,ROW(A962))),"")</f>
        <v/>
      </c>
    </row>
    <row r="963" customFormat="false" ht="22.5" hidden="false" customHeight="true" outlineLevel="0" collapsed="false">
      <c r="K963" s="629" t="str">
        <f aca="false">IF(A963="","",ROW())</f>
        <v/>
      </c>
      <c r="L963" s="629" t="str">
        <f aca="false">IFERROR(INDEX($A$1:$A$1000,SMALL($K$1:$K$1000,ROW(A963))),"")</f>
        <v/>
      </c>
    </row>
    <row r="964" customFormat="false" ht="22.5" hidden="false" customHeight="true" outlineLevel="0" collapsed="false">
      <c r="K964" s="629" t="str">
        <f aca="false">IF(A964="","",ROW())</f>
        <v/>
      </c>
      <c r="L964" s="629" t="str">
        <f aca="false">IFERROR(INDEX($A$1:$A$1000,SMALL($K$1:$K$1000,ROW(A964))),"")</f>
        <v/>
      </c>
    </row>
    <row r="965" customFormat="false" ht="22.5" hidden="false" customHeight="true" outlineLevel="0" collapsed="false">
      <c r="K965" s="629" t="str">
        <f aca="false">IF(A965="","",ROW())</f>
        <v/>
      </c>
      <c r="L965" s="629" t="str">
        <f aca="false">IFERROR(INDEX($A$1:$A$1000,SMALL($K$1:$K$1000,ROW(A965))),"")</f>
        <v/>
      </c>
    </row>
    <row r="966" customFormat="false" ht="22.5" hidden="false" customHeight="true" outlineLevel="0" collapsed="false">
      <c r="K966" s="629" t="str">
        <f aca="false">IF(A966="","",ROW())</f>
        <v/>
      </c>
      <c r="L966" s="629" t="str">
        <f aca="false">IFERROR(INDEX($A$1:$A$1000,SMALL($K$1:$K$1000,ROW(A966))),"")</f>
        <v/>
      </c>
    </row>
    <row r="967" customFormat="false" ht="22.5" hidden="false" customHeight="true" outlineLevel="0" collapsed="false">
      <c r="K967" s="629" t="str">
        <f aca="false">IF(A967="","",ROW())</f>
        <v/>
      </c>
      <c r="L967" s="629" t="str">
        <f aca="false">IFERROR(INDEX($A$1:$A$1000,SMALL($K$1:$K$1000,ROW(A967))),"")</f>
        <v/>
      </c>
    </row>
    <row r="968" customFormat="false" ht="22.5" hidden="false" customHeight="true" outlineLevel="0" collapsed="false">
      <c r="K968" s="629" t="str">
        <f aca="false">IF(A968="","",ROW())</f>
        <v/>
      </c>
      <c r="L968" s="629" t="str">
        <f aca="false">IFERROR(INDEX($A$1:$A$1000,SMALL($K$1:$K$1000,ROW(A968))),"")</f>
        <v/>
      </c>
    </row>
    <row r="969" customFormat="false" ht="22.5" hidden="false" customHeight="true" outlineLevel="0" collapsed="false">
      <c r="K969" s="629" t="str">
        <f aca="false">IF(A969="","",ROW())</f>
        <v/>
      </c>
      <c r="L969" s="629" t="str">
        <f aca="false">IFERROR(INDEX($A$1:$A$1000,SMALL($K$1:$K$1000,ROW(A969))),"")</f>
        <v/>
      </c>
    </row>
    <row r="970" customFormat="false" ht="22.5" hidden="false" customHeight="true" outlineLevel="0" collapsed="false">
      <c r="K970" s="629" t="str">
        <f aca="false">IF(A970="","",ROW())</f>
        <v/>
      </c>
      <c r="L970" s="629" t="str">
        <f aca="false">IFERROR(INDEX($A$1:$A$1000,SMALL($K$1:$K$1000,ROW(A970))),"")</f>
        <v/>
      </c>
    </row>
    <row r="971" customFormat="false" ht="22.5" hidden="false" customHeight="true" outlineLevel="0" collapsed="false">
      <c r="K971" s="629" t="str">
        <f aca="false">IF(A971="","",ROW())</f>
        <v/>
      </c>
      <c r="L971" s="629" t="str">
        <f aca="false">IFERROR(INDEX($A$1:$A$1000,SMALL($K$1:$K$1000,ROW(A971))),"")</f>
        <v/>
      </c>
    </row>
    <row r="972" customFormat="false" ht="22.5" hidden="false" customHeight="true" outlineLevel="0" collapsed="false">
      <c r="K972" s="629" t="str">
        <f aca="false">IF(A972="","",ROW())</f>
        <v/>
      </c>
      <c r="L972" s="629" t="str">
        <f aca="false">IFERROR(INDEX($A$1:$A$1000,SMALL($K$1:$K$1000,ROW(A972))),"")</f>
        <v/>
      </c>
    </row>
    <row r="973" customFormat="false" ht="22.5" hidden="false" customHeight="true" outlineLevel="0" collapsed="false">
      <c r="K973" s="629" t="str">
        <f aca="false">IF(A973="","",ROW())</f>
        <v/>
      </c>
      <c r="L973" s="629" t="str">
        <f aca="false">IFERROR(INDEX($A$1:$A$1000,SMALL($K$1:$K$1000,ROW(A973))),"")</f>
        <v/>
      </c>
    </row>
    <row r="974" customFormat="false" ht="22.5" hidden="false" customHeight="true" outlineLevel="0" collapsed="false">
      <c r="K974" s="629" t="str">
        <f aca="false">IF(A974="","",ROW())</f>
        <v/>
      </c>
      <c r="L974" s="629" t="str">
        <f aca="false">IFERROR(INDEX($A$1:$A$1000,SMALL($K$1:$K$1000,ROW(A974))),"")</f>
        <v/>
      </c>
    </row>
    <row r="975" customFormat="false" ht="22.5" hidden="false" customHeight="true" outlineLevel="0" collapsed="false">
      <c r="K975" s="629" t="str">
        <f aca="false">IF(A975="","",ROW())</f>
        <v/>
      </c>
      <c r="L975" s="629" t="str">
        <f aca="false">IFERROR(INDEX($A$1:$A$1000,SMALL($K$1:$K$1000,ROW(A975))),"")</f>
        <v/>
      </c>
    </row>
    <row r="976" customFormat="false" ht="22.5" hidden="false" customHeight="true" outlineLevel="0" collapsed="false">
      <c r="K976" s="629" t="str">
        <f aca="false">IF(A976="","",ROW())</f>
        <v/>
      </c>
      <c r="L976" s="629" t="str">
        <f aca="false">IFERROR(INDEX($A$1:$A$1000,SMALL($K$1:$K$1000,ROW(A976))),"")</f>
        <v/>
      </c>
    </row>
    <row r="977" customFormat="false" ht="22.5" hidden="false" customHeight="true" outlineLevel="0" collapsed="false">
      <c r="K977" s="629" t="str">
        <f aca="false">IF(A977="","",ROW())</f>
        <v/>
      </c>
      <c r="L977" s="629" t="str">
        <f aca="false">IFERROR(INDEX($A$1:$A$1000,SMALL($K$1:$K$1000,ROW(A977))),"")</f>
        <v/>
      </c>
    </row>
    <row r="978" customFormat="false" ht="22.5" hidden="false" customHeight="true" outlineLevel="0" collapsed="false">
      <c r="K978" s="629" t="str">
        <f aca="false">IF(A978="","",ROW())</f>
        <v/>
      </c>
      <c r="L978" s="629" t="str">
        <f aca="false">IFERROR(INDEX($A$1:$A$1000,SMALL($K$1:$K$1000,ROW(A978))),"")</f>
        <v/>
      </c>
    </row>
    <row r="979" customFormat="false" ht="22.5" hidden="false" customHeight="true" outlineLevel="0" collapsed="false">
      <c r="K979" s="629" t="str">
        <f aca="false">IF(A979="","",ROW())</f>
        <v/>
      </c>
      <c r="L979" s="629" t="str">
        <f aca="false">IFERROR(INDEX($A$1:$A$1000,SMALL($K$1:$K$1000,ROW(A979))),"")</f>
        <v/>
      </c>
    </row>
    <row r="980" customFormat="false" ht="22.5" hidden="false" customHeight="true" outlineLevel="0" collapsed="false">
      <c r="K980" s="629" t="str">
        <f aca="false">IF(A980="","",ROW())</f>
        <v/>
      </c>
      <c r="L980" s="629" t="str">
        <f aca="false">IFERROR(INDEX($A$1:$A$1000,SMALL($K$1:$K$1000,ROW(A980))),"")</f>
        <v/>
      </c>
    </row>
    <row r="981" customFormat="false" ht="22.5" hidden="false" customHeight="true" outlineLevel="0" collapsed="false">
      <c r="K981" s="629" t="str">
        <f aca="false">IF(A981="","",ROW())</f>
        <v/>
      </c>
      <c r="L981" s="629" t="str">
        <f aca="false">IFERROR(INDEX($A$1:$A$1000,SMALL($K$1:$K$1000,ROW(A981))),"")</f>
        <v/>
      </c>
    </row>
    <row r="982" customFormat="false" ht="22.5" hidden="false" customHeight="true" outlineLevel="0" collapsed="false">
      <c r="K982" s="629" t="str">
        <f aca="false">IF(A982="","",ROW())</f>
        <v/>
      </c>
      <c r="L982" s="629" t="str">
        <f aca="false">IFERROR(INDEX($A$1:$A$1000,SMALL($K$1:$K$1000,ROW(A982))),"")</f>
        <v/>
      </c>
    </row>
    <row r="983" customFormat="false" ht="22.5" hidden="false" customHeight="true" outlineLevel="0" collapsed="false">
      <c r="K983" s="629" t="str">
        <f aca="false">IF(A983="","",ROW())</f>
        <v/>
      </c>
      <c r="L983" s="629" t="str">
        <f aca="false">IFERROR(INDEX($A$1:$A$1000,SMALL($K$1:$K$1000,ROW(A983))),"")</f>
        <v/>
      </c>
    </row>
    <row r="984" customFormat="false" ht="22.5" hidden="false" customHeight="true" outlineLevel="0" collapsed="false">
      <c r="K984" s="629" t="str">
        <f aca="false">IF(A984="","",ROW())</f>
        <v/>
      </c>
      <c r="L984" s="629" t="str">
        <f aca="false">IFERROR(INDEX($A$1:$A$1000,SMALL($K$1:$K$1000,ROW(A984))),"")</f>
        <v/>
      </c>
    </row>
    <row r="985" customFormat="false" ht="22.5" hidden="false" customHeight="true" outlineLevel="0" collapsed="false">
      <c r="K985" s="629" t="str">
        <f aca="false">IF(A985="","",ROW())</f>
        <v/>
      </c>
      <c r="L985" s="629" t="str">
        <f aca="false">IFERROR(INDEX($A$1:$A$1000,SMALL($K$1:$K$1000,ROW(A985))),"")</f>
        <v/>
      </c>
    </row>
    <row r="986" customFormat="false" ht="22.5" hidden="false" customHeight="true" outlineLevel="0" collapsed="false">
      <c r="K986" s="629" t="str">
        <f aca="false">IF(A986="","",ROW())</f>
        <v/>
      </c>
      <c r="L986" s="629" t="str">
        <f aca="false">IFERROR(INDEX($A$1:$A$1000,SMALL($K$1:$K$1000,ROW(A986))),"")</f>
        <v/>
      </c>
    </row>
    <row r="987" customFormat="false" ht="22.5" hidden="false" customHeight="true" outlineLevel="0" collapsed="false">
      <c r="K987" s="629" t="str">
        <f aca="false">IF(A987="","",ROW())</f>
        <v/>
      </c>
      <c r="L987" s="629" t="str">
        <f aca="false">IFERROR(INDEX($A$1:$A$1000,SMALL($K$1:$K$1000,ROW(A987))),"")</f>
        <v/>
      </c>
    </row>
    <row r="988" customFormat="false" ht="22.5" hidden="false" customHeight="true" outlineLevel="0" collapsed="false">
      <c r="K988" s="629" t="str">
        <f aca="false">IF(A988="","",ROW())</f>
        <v/>
      </c>
      <c r="L988" s="629" t="str">
        <f aca="false">IFERROR(INDEX($A$1:$A$1000,SMALL($K$1:$K$1000,ROW(A988))),"")</f>
        <v/>
      </c>
    </row>
    <row r="989" customFormat="false" ht="22.5" hidden="false" customHeight="true" outlineLevel="0" collapsed="false">
      <c r="K989" s="629" t="str">
        <f aca="false">IF(A989="","",ROW())</f>
        <v/>
      </c>
      <c r="L989" s="629" t="str">
        <f aca="false">IFERROR(INDEX($A$1:$A$1000,SMALL($K$1:$K$1000,ROW(A989))),"")</f>
        <v/>
      </c>
    </row>
    <row r="990" customFormat="false" ht="22.5" hidden="false" customHeight="true" outlineLevel="0" collapsed="false">
      <c r="K990" s="629" t="str">
        <f aca="false">IF(A990="","",ROW())</f>
        <v/>
      </c>
      <c r="L990" s="629" t="str">
        <f aca="false">IFERROR(INDEX($A$1:$A$1000,SMALL($K$1:$K$1000,ROW(A990))),"")</f>
        <v/>
      </c>
    </row>
    <row r="991" customFormat="false" ht="22.5" hidden="false" customHeight="true" outlineLevel="0" collapsed="false">
      <c r="K991" s="629" t="str">
        <f aca="false">IF(A991="","",ROW())</f>
        <v/>
      </c>
      <c r="L991" s="629" t="str">
        <f aca="false">IFERROR(INDEX($A$1:$A$1000,SMALL($K$1:$K$1000,ROW(A991))),"")</f>
        <v/>
      </c>
    </row>
    <row r="992" customFormat="false" ht="22.5" hidden="false" customHeight="true" outlineLevel="0" collapsed="false">
      <c r="K992" s="629" t="str">
        <f aca="false">IF(A992="","",ROW())</f>
        <v/>
      </c>
      <c r="L992" s="629" t="str">
        <f aca="false">IFERROR(INDEX($A$1:$A$1000,SMALL($K$1:$K$1000,ROW(A992))),"")</f>
        <v/>
      </c>
    </row>
    <row r="993" customFormat="false" ht="22.5" hidden="false" customHeight="true" outlineLevel="0" collapsed="false">
      <c r="K993" s="629" t="str">
        <f aca="false">IF(A993="","",ROW())</f>
        <v/>
      </c>
      <c r="L993" s="629" t="str">
        <f aca="false">IFERROR(INDEX($A$1:$A$1000,SMALL($K$1:$K$1000,ROW(A993))),"")</f>
        <v/>
      </c>
    </row>
    <row r="994" customFormat="false" ht="22.5" hidden="false" customHeight="true" outlineLevel="0" collapsed="false">
      <c r="K994" s="629" t="str">
        <f aca="false">IF(A994="","",ROW())</f>
        <v/>
      </c>
      <c r="L994" s="629" t="str">
        <f aca="false">IFERROR(INDEX($A$1:$A$1000,SMALL($K$1:$K$1000,ROW(A994))),"")</f>
        <v/>
      </c>
    </row>
    <row r="995" customFormat="false" ht="22.5" hidden="false" customHeight="true" outlineLevel="0" collapsed="false">
      <c r="K995" s="629" t="str">
        <f aca="false">IF(A995="","",ROW())</f>
        <v/>
      </c>
      <c r="L995" s="629" t="str">
        <f aca="false">IFERROR(INDEX($A$1:$A$1000,SMALL($K$1:$K$1000,ROW(A995))),"")</f>
        <v/>
      </c>
    </row>
    <row r="996" customFormat="false" ht="22.5" hidden="false" customHeight="true" outlineLevel="0" collapsed="false">
      <c r="K996" s="629" t="str">
        <f aca="false">IF(A996="","",ROW())</f>
        <v/>
      </c>
      <c r="L996" s="629" t="str">
        <f aca="false">IFERROR(INDEX($A$1:$A$1000,SMALL($K$1:$K$1000,ROW(A996))),"")</f>
        <v/>
      </c>
    </row>
    <row r="997" customFormat="false" ht="22.5" hidden="false" customHeight="true" outlineLevel="0" collapsed="false">
      <c r="K997" s="629" t="str">
        <f aca="false">IF(A997="","",ROW())</f>
        <v/>
      </c>
      <c r="L997" s="629" t="str">
        <f aca="false">IFERROR(INDEX($A$1:$A$1000,SMALL($K$1:$K$1000,ROW(A997))),"")</f>
        <v/>
      </c>
    </row>
    <row r="998" customFormat="false" ht="22.5" hidden="false" customHeight="true" outlineLevel="0" collapsed="false">
      <c r="K998" s="629" t="str">
        <f aca="false">IF(A998="","",ROW())</f>
        <v/>
      </c>
      <c r="L998" s="629" t="str">
        <f aca="false">IFERROR(INDEX($A$1:$A$1000,SMALL($K$1:$K$1000,ROW(A998))),"")</f>
        <v/>
      </c>
    </row>
    <row r="999" customFormat="false" ht="22.5" hidden="false" customHeight="true" outlineLevel="0" collapsed="false">
      <c r="K999" s="629" t="str">
        <f aca="false">IF(A999="","",ROW())</f>
        <v/>
      </c>
      <c r="L999" s="629" t="str">
        <f aca="false">IFERROR(INDEX($A$1:$A$1000,SMALL($K$1:$K$1000,ROW(A999))),"")</f>
        <v/>
      </c>
    </row>
    <row r="1000" customFormat="false" ht="22.5" hidden="false" customHeight="true" outlineLevel="0" collapsed="false">
      <c r="L1000" s="629"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4.75" zeroHeight="false" outlineLevelRow="0" outlineLevelCol="0"/>
  <cols>
    <col collapsed="false" customWidth="true" hidden="false" outlineLevel="0" max="1" min="1" style="630" width="27.67"/>
    <col collapsed="false" customWidth="true" hidden="false" outlineLevel="0" max="2" min="2" style="630" width="27.15"/>
    <col collapsed="false" customWidth="true" hidden="false" outlineLevel="0" max="3" min="3" style="631" width="10.83"/>
    <col collapsed="false" customWidth="true" hidden="false" outlineLevel="0" max="5" min="4" style="631" width="8.5"/>
    <col collapsed="false" customWidth="true" hidden="false" outlineLevel="0" max="6" min="6" style="603" width="12.33"/>
    <col collapsed="false" customWidth="true" hidden="false" outlineLevel="0" max="7" min="7" style="630" width="27.67"/>
    <col collapsed="false" customWidth="true" hidden="false" outlineLevel="0" max="8" min="8" style="630" width="27.15"/>
    <col collapsed="false" customWidth="true" hidden="false" outlineLevel="0" max="9" min="9" style="631" width="10.83"/>
    <col collapsed="false" customWidth="true" hidden="false" outlineLevel="0" max="11" min="10" style="631" width="8.5"/>
    <col collapsed="false" customWidth="false" hidden="false" outlineLevel="0" max="1024" min="12" style="603" width="10.5"/>
  </cols>
  <sheetData>
    <row r="1" customFormat="false" ht="24" hidden="false" customHeight="true" outlineLevel="0" collapsed="false"/>
    <row r="2" customFormat="false" ht="24" hidden="false" customHeight="true" outlineLevel="0" collapsed="false"/>
    <row r="3" customFormat="false" ht="24" hidden="false" customHeight="true" outlineLevel="0" collapsed="false"/>
    <row r="4" customFormat="false" ht="24" hidden="false" customHeight="true" outlineLevel="0" collapsed="false"/>
    <row r="5" customFormat="false" ht="24" hidden="false" customHeight="true" outlineLevel="0" collapsed="false"/>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zeroHeight="false" outlineLevelRow="0" outlineLevelCol="0"/>
  <cols>
    <col collapsed="false" customWidth="true" hidden="false" outlineLevel="0" max="1" min="1" style="517" width="26.84"/>
    <col collapsed="false" customWidth="true" hidden="false" outlineLevel="0" max="2" min="2" style="517" width="28.16"/>
    <col collapsed="false" customWidth="true" hidden="false" outlineLevel="0" max="3" min="3" style="104" width="9.33"/>
    <col collapsed="false" customWidth="true" hidden="false" outlineLevel="0" max="4" min="4" style="517" width="22.33"/>
    <col collapsed="false" customWidth="true" hidden="false" outlineLevel="0" max="5" min="5" style="104" width="10.5"/>
    <col collapsed="false" customWidth="true" hidden="true" outlineLevel="0" max="6" min="6" style="518" width="10.5"/>
    <col collapsed="false" customWidth="true" hidden="false" outlineLevel="0" max="7" min="7" style="517" width="18.67"/>
    <col collapsed="false" customWidth="true" hidden="false" outlineLevel="0" max="9" min="8" style="104" width="7.84"/>
    <col collapsed="false" customWidth="false" hidden="false" outlineLevel="0" max="1024" min="10" style="518" width="10.33"/>
  </cols>
  <sheetData>
    <row r="1" customFormat="false" ht="22.5" hidden="false" customHeight="true" outlineLevel="0" collapsed="false">
      <c r="A1" s="517" t="n">
        <f aca="false">cp_bl!A1</f>
        <v>0</v>
      </c>
    </row>
    <row r="2" customFormat="false" ht="22.5" hidden="false" customHeight="true" outlineLevel="0" collapsed="false">
      <c r="A2" s="443"/>
      <c r="B2" s="443"/>
      <c r="C2" s="337"/>
      <c r="D2" s="443"/>
      <c r="E2" s="337"/>
      <c r="F2" s="337"/>
      <c r="G2" s="443"/>
      <c r="H2" s="337"/>
      <c r="I2" s="337"/>
    </row>
    <row r="3" customFormat="false" ht="22.5" hidden="false" customHeight="true" outlineLevel="0" collapsed="false">
      <c r="A3" s="443"/>
      <c r="B3" s="443"/>
      <c r="C3" s="337"/>
      <c r="D3" s="443"/>
      <c r="E3" s="337"/>
      <c r="F3" s="337"/>
      <c r="G3" s="443"/>
      <c r="H3" s="337"/>
      <c r="I3" s="337"/>
    </row>
    <row r="4" customFormat="false" ht="22.5" hidden="false" customHeight="true" outlineLevel="0" collapsed="false">
      <c r="A4" s="443"/>
      <c r="B4" s="443"/>
      <c r="C4" s="337"/>
      <c r="D4" s="443"/>
      <c r="E4" s="337"/>
      <c r="F4" s="337"/>
      <c r="G4" s="443"/>
      <c r="H4" s="337"/>
      <c r="I4" s="337"/>
    </row>
    <row r="5" customFormat="false" ht="22.5" hidden="false" customHeight="true" outlineLevel="0" collapsed="false">
      <c r="A5" s="443"/>
      <c r="B5" s="443"/>
      <c r="C5" s="337"/>
      <c r="D5" s="443"/>
      <c r="E5" s="337"/>
      <c r="F5" s="337"/>
      <c r="G5" s="443"/>
      <c r="H5" s="337"/>
      <c r="I5" s="337"/>
    </row>
    <row r="6" customFormat="false" ht="22.5" hidden="false" customHeight="true" outlineLevel="0" collapsed="false">
      <c r="A6" s="443"/>
      <c r="B6" s="443"/>
      <c r="C6" s="337"/>
      <c r="D6" s="443"/>
      <c r="E6" s="337"/>
      <c r="F6" s="337"/>
      <c r="G6" s="443"/>
      <c r="H6" s="337"/>
      <c r="I6" s="337"/>
    </row>
    <row r="7" customFormat="false" ht="22.5" hidden="false" customHeight="true" outlineLevel="0" collapsed="false">
      <c r="A7" s="443"/>
      <c r="B7" s="443"/>
      <c r="C7" s="337"/>
      <c r="D7" s="443"/>
      <c r="E7" s="337"/>
      <c r="F7" s="337"/>
      <c r="G7" s="443"/>
      <c r="H7" s="337"/>
      <c r="I7" s="337"/>
    </row>
    <row r="8" customFormat="false" ht="22.5" hidden="false" customHeight="true" outlineLevel="0" collapsed="false">
      <c r="A8" s="443"/>
      <c r="B8" s="443"/>
      <c r="C8" s="337"/>
      <c r="D8" s="443"/>
      <c r="E8" s="337"/>
      <c r="F8" s="337"/>
      <c r="G8" s="443"/>
      <c r="H8" s="337"/>
      <c r="I8" s="337"/>
    </row>
    <row r="9" customFormat="false" ht="22.5" hidden="false" customHeight="true" outlineLevel="0" collapsed="false">
      <c r="A9" s="443"/>
      <c r="B9" s="443"/>
      <c r="C9" s="337"/>
      <c r="D9" s="443"/>
      <c r="E9" s="337"/>
      <c r="F9" s="337"/>
      <c r="G9" s="443"/>
      <c r="H9" s="337"/>
      <c r="I9" s="337"/>
    </row>
    <row r="10" customFormat="false" ht="22.5" hidden="false" customHeight="true" outlineLevel="0" collapsed="false">
      <c r="A10" s="443"/>
      <c r="B10" s="443"/>
      <c r="C10" s="337"/>
      <c r="D10" s="443"/>
      <c r="E10" s="337"/>
      <c r="F10" s="337"/>
      <c r="G10" s="443"/>
      <c r="H10" s="337"/>
      <c r="I10" s="337"/>
    </row>
    <row r="11" customFormat="false" ht="22.5" hidden="false" customHeight="true" outlineLevel="0" collapsed="false">
      <c r="A11" s="443"/>
      <c r="B11" s="443"/>
      <c r="C11" s="337"/>
      <c r="D11" s="443"/>
      <c r="E11" s="337"/>
      <c r="F11" s="337"/>
      <c r="G11" s="443"/>
      <c r="H11" s="337"/>
      <c r="I11" s="337"/>
    </row>
    <row r="12" customFormat="false" ht="22.5" hidden="false" customHeight="true" outlineLevel="0" collapsed="false">
      <c r="A12" s="443"/>
      <c r="B12" s="443"/>
      <c r="C12" s="337"/>
      <c r="D12" s="443"/>
      <c r="E12" s="337"/>
      <c r="F12" s="337"/>
      <c r="G12" s="443"/>
      <c r="H12" s="337"/>
      <c r="I12" s="337"/>
    </row>
    <row r="13" customFormat="false" ht="22.5" hidden="false" customHeight="true" outlineLevel="0" collapsed="false">
      <c r="A13" s="443"/>
      <c r="B13" s="443"/>
      <c r="C13" s="337"/>
      <c r="D13" s="443"/>
      <c r="E13" s="337"/>
      <c r="F13" s="337"/>
      <c r="G13" s="443"/>
      <c r="H13" s="337"/>
      <c r="I13" s="337"/>
    </row>
    <row r="14" customFormat="false" ht="22.5" hidden="false" customHeight="true" outlineLevel="0" collapsed="false">
      <c r="A14" s="443"/>
      <c r="B14" s="443"/>
      <c r="C14" s="337"/>
      <c r="D14" s="443"/>
      <c r="E14" s="337"/>
      <c r="F14" s="337"/>
      <c r="G14" s="443"/>
      <c r="H14" s="337"/>
      <c r="I14" s="337"/>
    </row>
    <row r="15" customFormat="false" ht="22.5" hidden="false" customHeight="true" outlineLevel="0" collapsed="false">
      <c r="A15" s="443"/>
      <c r="B15" s="443"/>
      <c r="C15" s="337"/>
      <c r="D15" s="443"/>
      <c r="E15" s="337"/>
      <c r="F15" s="337"/>
      <c r="G15" s="443"/>
      <c r="H15" s="337"/>
      <c r="I15" s="337"/>
    </row>
    <row r="16" customFormat="false" ht="22.5" hidden="false" customHeight="true" outlineLevel="0" collapsed="false">
      <c r="A16" s="443"/>
      <c r="B16" s="443"/>
      <c r="C16" s="337"/>
      <c r="D16" s="443"/>
      <c r="E16" s="337"/>
      <c r="F16" s="337"/>
      <c r="G16" s="443"/>
      <c r="H16" s="337"/>
      <c r="I16" s="337"/>
    </row>
    <row r="17" customFormat="false" ht="22.5" hidden="false" customHeight="true" outlineLevel="0" collapsed="false">
      <c r="A17" s="443"/>
      <c r="B17" s="443"/>
      <c r="C17" s="337"/>
      <c r="D17" s="443"/>
      <c r="E17" s="337"/>
      <c r="F17" s="337"/>
      <c r="G17" s="443"/>
      <c r="H17" s="337"/>
      <c r="I17" s="337"/>
    </row>
    <row r="18" customFormat="false" ht="22.5" hidden="false" customHeight="true" outlineLevel="0" collapsed="false">
      <c r="A18" s="443"/>
      <c r="B18" s="443"/>
      <c r="C18" s="337"/>
      <c r="D18" s="443"/>
      <c r="E18" s="337"/>
      <c r="F18" s="337"/>
      <c r="G18" s="443"/>
      <c r="H18" s="337"/>
      <c r="I18" s="337"/>
    </row>
    <row r="19" customFormat="false" ht="22.5" hidden="false" customHeight="true" outlineLevel="0" collapsed="false">
      <c r="A19" s="443"/>
      <c r="B19" s="443"/>
      <c r="C19" s="337"/>
      <c r="D19" s="443"/>
      <c r="E19" s="337"/>
      <c r="F19" s="337"/>
      <c r="G19" s="443"/>
      <c r="H19" s="337"/>
      <c r="I19" s="337"/>
    </row>
    <row r="20" customFormat="false" ht="22.5" hidden="false" customHeight="true" outlineLevel="0" collapsed="false">
      <c r="A20" s="443"/>
      <c r="B20" s="443"/>
      <c r="C20" s="337"/>
      <c r="D20" s="443"/>
      <c r="E20" s="337"/>
      <c r="F20" s="337"/>
      <c r="G20" s="443"/>
      <c r="H20" s="337"/>
      <c r="I20" s="337"/>
    </row>
    <row r="21" customFormat="false" ht="22.5" hidden="false" customHeight="true" outlineLevel="0" collapsed="false">
      <c r="A21" s="443"/>
      <c r="B21" s="443"/>
      <c r="C21" s="337"/>
      <c r="D21" s="443"/>
      <c r="E21" s="337"/>
      <c r="F21" s="337"/>
      <c r="G21" s="443"/>
      <c r="H21" s="337"/>
      <c r="I21" s="337"/>
    </row>
    <row r="22" customFormat="false" ht="22.5" hidden="false" customHeight="true" outlineLevel="0" collapsed="false">
      <c r="A22" s="443"/>
      <c r="B22" s="443"/>
      <c r="C22" s="337"/>
      <c r="D22" s="443"/>
      <c r="E22" s="337"/>
      <c r="F22" s="337"/>
      <c r="G22" s="443"/>
      <c r="H22" s="337"/>
      <c r="I22" s="337"/>
    </row>
    <row r="23" customFormat="false" ht="22.5" hidden="false" customHeight="true" outlineLevel="0" collapsed="false">
      <c r="A23" s="443"/>
      <c r="B23" s="443"/>
      <c r="C23" s="337"/>
      <c r="D23" s="443"/>
      <c r="E23" s="337"/>
      <c r="F23" s="337"/>
      <c r="G23" s="443"/>
      <c r="H23" s="337"/>
      <c r="I23" s="337"/>
    </row>
    <row r="24" customFormat="false" ht="22.5" hidden="false" customHeight="true" outlineLevel="0" collapsed="false">
      <c r="A24" s="443"/>
      <c r="B24" s="443"/>
      <c r="C24" s="337"/>
      <c r="D24" s="443"/>
      <c r="E24" s="337"/>
      <c r="F24" s="337"/>
      <c r="G24" s="443"/>
      <c r="H24" s="337"/>
      <c r="I24" s="337"/>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true" showOutlineSymbols="true" defaultGridColor="true" view="normal" topLeftCell="A19" colorId="64" zoomScale="60" zoomScaleNormal="60" zoomScalePageLayoutView="100" workbookViewId="0">
      <selection pane="topLeft" activeCell="AH36" activeCellId="0" sqref="AH36"/>
    </sheetView>
  </sheetViews>
  <sheetFormatPr defaultColWidth="10.66796875" defaultRowHeight="19.5" zeroHeight="false" outlineLevelRow="0" outlineLevelCol="0"/>
  <cols>
    <col collapsed="false" customWidth="true" hidden="false" outlineLevel="0" max="1" min="1" style="94" width="2"/>
    <col collapsed="false" customWidth="true" hidden="false" outlineLevel="0" max="2" min="2" style="94" width="9.33"/>
    <col collapsed="false" customWidth="true" hidden="false" outlineLevel="0" max="3" min="3" style="94" width="6.66"/>
    <col collapsed="false" customWidth="true" hidden="false" outlineLevel="0" max="4" min="4" style="94" width="3.5"/>
    <col collapsed="false" customWidth="true" hidden="false" outlineLevel="0" max="5" min="5" style="94" width="3"/>
    <col collapsed="false" customWidth="true" hidden="false" outlineLevel="0" max="6" min="6" style="94" width="3.5"/>
    <col collapsed="false" customWidth="true" hidden="false" outlineLevel="0" max="7" min="7" style="94" width="3"/>
    <col collapsed="false" customWidth="true" hidden="false" outlineLevel="0" max="8" min="8" style="94" width="3.5"/>
    <col collapsed="false" customWidth="true" hidden="false" outlineLevel="0" max="9" min="9" style="94" width="4.81"/>
    <col collapsed="false" customWidth="true" hidden="false" outlineLevel="0" max="10" min="10" style="94" width="7"/>
    <col collapsed="false" customWidth="true" hidden="false" outlineLevel="0" max="11" min="11" style="94" width="5.16"/>
    <col collapsed="false" customWidth="true" hidden="false" outlineLevel="0" max="13" min="12" style="94" width="3"/>
    <col collapsed="false" customWidth="true" hidden="false" outlineLevel="0" max="14" min="14" style="94" width="3.5"/>
    <col collapsed="false" customWidth="true" hidden="false" outlineLevel="0" max="15" min="15" style="94" width="3"/>
    <col collapsed="false" customWidth="true" hidden="false" outlineLevel="0" max="16" min="16" style="94" width="6.16"/>
    <col collapsed="false" customWidth="true" hidden="false" outlineLevel="0" max="17" min="17" style="94" width="9.33"/>
    <col collapsed="false" customWidth="true" hidden="false" outlineLevel="0" max="18" min="18" style="94" width="9.16"/>
    <col collapsed="false" customWidth="true" hidden="false" outlineLevel="0" max="19" min="19" style="94" width="4.67"/>
    <col collapsed="false" customWidth="true" hidden="false" outlineLevel="0" max="20" min="20" style="94" width="4"/>
    <col collapsed="false" customWidth="true" hidden="false" outlineLevel="0" max="21" min="21" style="94" width="4.67"/>
    <col collapsed="false" customWidth="true" hidden="false" outlineLevel="0" max="22" min="22" style="94" width="4.33"/>
    <col collapsed="false" customWidth="true" hidden="false" outlineLevel="0" max="23" min="23" style="94" width="4.67"/>
    <col collapsed="false" customWidth="true" hidden="false" outlineLevel="0" max="24" min="24" style="94" width="6.66"/>
    <col collapsed="false" customWidth="true" hidden="false" outlineLevel="0" max="26" min="25" style="94" width="2.17"/>
    <col collapsed="false" customWidth="true" hidden="false" outlineLevel="0" max="27" min="27" style="94" width="8"/>
    <col collapsed="false" customWidth="true" hidden="false" outlineLevel="0" max="54" min="28" style="94" width="3.5"/>
    <col collapsed="false" customWidth="false" hidden="false" outlineLevel="0" max="1016" min="55" style="94"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5" t="s">
        <v>41</v>
      </c>
      <c r="C2" s="95"/>
      <c r="D2" s="95"/>
      <c r="E2" s="95"/>
      <c r="F2" s="95"/>
      <c r="G2" s="95"/>
      <c r="H2" s="95"/>
      <c r="I2" s="95"/>
      <c r="J2" s="95"/>
      <c r="K2" s="95"/>
      <c r="L2" s="95"/>
      <c r="M2" s="95"/>
      <c r="N2" s="95"/>
      <c r="O2" s="95"/>
      <c r="P2" s="95"/>
      <c r="Q2" s="95"/>
      <c r="R2" s="95"/>
      <c r="S2" s="95"/>
      <c r="T2" s="95"/>
      <c r="U2" s="95"/>
      <c r="V2" s="95"/>
      <c r="W2" s="95"/>
      <c r="X2" s="95"/>
      <c r="AA2" s="96"/>
    </row>
    <row r="3" customFormat="false" ht="17.25" hidden="false" customHeight="true" outlineLevel="0" collapsed="false">
      <c r="B3" s="95" t="s">
        <v>42</v>
      </c>
      <c r="C3" s="95"/>
      <c r="D3" s="97" t="n">
        <f aca="true">TODAY()</f>
        <v>45993</v>
      </c>
      <c r="E3" s="97"/>
      <c r="F3" s="97"/>
      <c r="G3" s="97"/>
      <c r="H3" s="97"/>
      <c r="I3" s="97"/>
      <c r="J3" s="97"/>
      <c r="K3" s="97"/>
      <c r="L3" s="97"/>
      <c r="M3" s="97"/>
      <c r="N3" s="97"/>
      <c r="O3" s="97"/>
      <c r="P3" s="97"/>
      <c r="Q3" s="97"/>
      <c r="R3" s="97"/>
      <c r="S3" s="97"/>
      <c r="T3" s="97"/>
      <c r="U3" s="97"/>
      <c r="V3" s="97"/>
      <c r="W3" s="97"/>
      <c r="X3" s="97"/>
    </row>
    <row r="4" customFormat="false" ht="24.75" hidden="false" customHeight="true" outlineLevel="0" collapsed="false">
      <c r="B4" s="98"/>
      <c r="D4" s="99"/>
    </row>
    <row r="5" customFormat="false" ht="34.5" hidden="false" customHeight="true" outlineLevel="0" collapsed="false">
      <c r="B5" s="100" t="s">
        <v>43</v>
      </c>
      <c r="C5" s="100"/>
      <c r="D5" s="100"/>
      <c r="E5" s="100"/>
      <c r="F5" s="100" t="n">
        <f aca="false">S55+S65+D79+D95+J95+S92+D122+L124+T123+D138</f>
        <v>0</v>
      </c>
      <c r="G5" s="100"/>
      <c r="H5" s="100"/>
      <c r="I5" s="100"/>
      <c r="K5" s="100" t="s">
        <v>44</v>
      </c>
      <c r="L5" s="100"/>
      <c r="M5" s="100"/>
      <c r="N5" s="100"/>
      <c r="O5" s="100"/>
      <c r="P5" s="100"/>
      <c r="Q5" s="101" t="n">
        <f aca="false">U55+U65+V92+F95</f>
        <v>0</v>
      </c>
      <c r="R5" s="100" t="s">
        <v>45</v>
      </c>
      <c r="S5" s="100"/>
      <c r="T5" s="100"/>
      <c r="U5" s="100"/>
      <c r="V5" s="100"/>
      <c r="W5" s="100"/>
      <c r="X5" s="101" t="n">
        <f aca="false">W55+H95</f>
        <v>0</v>
      </c>
    </row>
    <row r="6" customFormat="false" ht="24.75" hidden="false" customHeight="true" outlineLevel="0" collapsed="false">
      <c r="H6" s="102"/>
      <c r="I6" s="102"/>
      <c r="J6" s="102"/>
      <c r="K6" s="102"/>
      <c r="L6" s="102"/>
      <c r="M6" s="102"/>
      <c r="N6" s="102"/>
      <c r="O6" s="102"/>
      <c r="P6" s="102"/>
    </row>
    <row r="7" customFormat="false" ht="24" hidden="false" customHeight="true" outlineLevel="0" collapsed="false">
      <c r="A7" s="103"/>
      <c r="C7" s="95" t="s">
        <v>46</v>
      </c>
      <c r="D7" s="95"/>
      <c r="E7" s="95"/>
      <c r="F7" s="95"/>
      <c r="G7" s="95"/>
      <c r="H7" s="95"/>
      <c r="I7" s="95"/>
      <c r="J7" s="95"/>
      <c r="K7" s="95"/>
      <c r="L7" s="95"/>
      <c r="M7" s="95"/>
      <c r="N7" s="95"/>
      <c r="O7" s="95"/>
      <c r="R7" s="95" t="s">
        <v>19</v>
      </c>
      <c r="S7" s="95"/>
      <c r="T7" s="95"/>
      <c r="U7" s="95"/>
      <c r="V7" s="95"/>
      <c r="W7" s="95"/>
      <c r="X7" s="95"/>
      <c r="AA7" s="104"/>
    </row>
    <row r="8" customFormat="false" ht="24" hidden="false" customHeight="true" outlineLevel="0" collapsed="false">
      <c r="C8" s="105" t="s">
        <v>47</v>
      </c>
      <c r="D8" s="95" t="s">
        <v>48</v>
      </c>
      <c r="E8" s="95"/>
      <c r="F8" s="95"/>
      <c r="G8" s="95"/>
      <c r="H8" s="95"/>
      <c r="I8" s="95"/>
      <c r="J8" s="95"/>
      <c r="K8" s="95"/>
      <c r="L8" s="95"/>
      <c r="M8" s="95"/>
      <c r="N8" s="95"/>
      <c r="O8" s="95"/>
      <c r="R8" s="106" t="s">
        <v>47</v>
      </c>
      <c r="S8" s="95" t="s">
        <v>48</v>
      </c>
      <c r="T8" s="95"/>
      <c r="U8" s="95"/>
      <c r="V8" s="95"/>
      <c r="W8" s="95"/>
      <c r="X8" s="95"/>
      <c r="AB8" s="107" t="s">
        <v>49</v>
      </c>
      <c r="AC8" s="107"/>
      <c r="AD8" s="107"/>
      <c r="AE8" s="107"/>
      <c r="AF8" s="107"/>
      <c r="AG8" s="107"/>
      <c r="AH8" s="107"/>
      <c r="AI8" s="107"/>
      <c r="AJ8" s="107"/>
    </row>
    <row r="9" customFormat="false" ht="24" hidden="false" customHeight="true" outlineLevel="0" collapsed="false">
      <c r="B9" s="108" t="s">
        <v>50</v>
      </c>
      <c r="C9" s="109" t="n">
        <f aca="false">recette!B4</f>
        <v>1000</v>
      </c>
      <c r="D9" s="110" t="n">
        <f aca="false">quantite_matiere!B11+quantite_matiere!C11+quantite_matiere!D11</f>
        <v>0</v>
      </c>
      <c r="E9" s="110"/>
      <c r="F9" s="110"/>
      <c r="G9" s="110"/>
      <c r="H9" s="110"/>
      <c r="I9" s="110"/>
      <c r="J9" s="110"/>
      <c r="K9" s="110"/>
      <c r="L9" s="110"/>
      <c r="M9" s="110"/>
      <c r="N9" s="110"/>
      <c r="O9" s="110"/>
      <c r="Q9" s="108" t="s">
        <v>51</v>
      </c>
      <c r="R9" s="111" t="n">
        <f aca="false">recette!AL4</f>
        <v>1000</v>
      </c>
      <c r="S9" s="110" t="n">
        <f aca="false">quantite_matiere!AM11+quantite_matiere!AN11</f>
        <v>0</v>
      </c>
      <c r="T9" s="110"/>
      <c r="U9" s="110"/>
      <c r="V9" s="110"/>
      <c r="W9" s="110"/>
      <c r="X9" s="110"/>
      <c r="AA9" s="112"/>
      <c r="AB9" s="107"/>
      <c r="AC9" s="107"/>
      <c r="AD9" s="107"/>
      <c r="AE9" s="107"/>
      <c r="AF9" s="107"/>
      <c r="AG9" s="107"/>
      <c r="AH9" s="107"/>
      <c r="AI9" s="107"/>
      <c r="AJ9" s="107"/>
    </row>
    <row r="10" customFormat="false" ht="24" hidden="false" customHeight="true" outlineLevel="0" collapsed="false">
      <c r="B10" s="106" t="s">
        <v>52</v>
      </c>
      <c r="C10" s="113" t="n">
        <f aca="false">recette!B9</f>
        <v>700</v>
      </c>
      <c r="D10" s="110" t="n">
        <f aca="false">quantite_matiere!B16+quantite_matiere!C16+quantite_matiere!D16</f>
        <v>0</v>
      </c>
      <c r="E10" s="110"/>
      <c r="F10" s="110"/>
      <c r="G10" s="110"/>
      <c r="H10" s="110"/>
      <c r="I10" s="110"/>
      <c r="J10" s="110"/>
      <c r="K10" s="110"/>
      <c r="L10" s="110"/>
      <c r="M10" s="110"/>
      <c r="N10" s="110"/>
      <c r="O10" s="110"/>
      <c r="Q10" s="114" t="s">
        <v>52</v>
      </c>
      <c r="R10" s="115" t="n">
        <f aca="false">recette!AL9</f>
        <v>800</v>
      </c>
      <c r="S10" s="110" t="n">
        <f aca="false">quantite_matiere!AM16+quantite_matiere!AN16</f>
        <v>0</v>
      </c>
      <c r="T10" s="110"/>
      <c r="U10" s="110"/>
      <c r="V10" s="110"/>
      <c r="W10" s="110"/>
      <c r="X10" s="110"/>
      <c r="AB10" s="116" t="s">
        <v>46</v>
      </c>
      <c r="AC10" s="116"/>
      <c r="AD10" s="116"/>
      <c r="AE10" s="116"/>
      <c r="AF10" s="116"/>
      <c r="AG10" s="117"/>
      <c r="AH10" s="117"/>
      <c r="AI10" s="117"/>
      <c r="AJ10" s="117"/>
    </row>
    <row r="11" customFormat="false" ht="24" hidden="false" customHeight="true" outlineLevel="0" collapsed="false">
      <c r="B11" s="108" t="s">
        <v>53</v>
      </c>
      <c r="C11" s="113" t="n">
        <f aca="false">recette!B10</f>
        <v>16</v>
      </c>
      <c r="D11" s="110" t="n">
        <f aca="false">quantite_matiere!B17+quantite_matiere!C17+quantite_matiere!D17</f>
        <v>0</v>
      </c>
      <c r="E11" s="110"/>
      <c r="F11" s="110"/>
      <c r="G11" s="110"/>
      <c r="H11" s="110"/>
      <c r="I11" s="110"/>
      <c r="J11" s="110"/>
      <c r="K11" s="110"/>
      <c r="L11" s="110"/>
      <c r="M11" s="110"/>
      <c r="N11" s="110"/>
      <c r="O11" s="110"/>
      <c r="Q11" s="108" t="s">
        <v>53</v>
      </c>
      <c r="R11" s="115" t="n">
        <f aca="false">recette!AL10</f>
        <v>16</v>
      </c>
      <c r="S11" s="110" t="n">
        <f aca="false">quantite_matiere!AM17+quantite_matiere!AN17</f>
        <v>0</v>
      </c>
      <c r="T11" s="110"/>
      <c r="U11" s="110"/>
      <c r="V11" s="110"/>
      <c r="W11" s="110"/>
      <c r="X11" s="110"/>
      <c r="Z11" s="112"/>
      <c r="AA11" s="112"/>
      <c r="AB11" s="118" t="s">
        <v>54</v>
      </c>
      <c r="AC11" s="118"/>
      <c r="AD11" s="118"/>
      <c r="AE11" s="118"/>
      <c r="AF11" s="118"/>
      <c r="AG11" s="117"/>
      <c r="AH11" s="117"/>
      <c r="AI11" s="117"/>
      <c r="AJ11" s="117"/>
    </row>
    <row r="12" customFormat="false" ht="24" hidden="false" customHeight="true" outlineLevel="0" collapsed="false">
      <c r="B12" s="106" t="s">
        <v>55</v>
      </c>
      <c r="C12" s="113" t="n">
        <f aca="false">recette!B11</f>
        <v>200</v>
      </c>
      <c r="D12" s="110" t="n">
        <f aca="false">quantite_matiere!B18+quantite_matiere!C18+quantite_matiere!D18</f>
        <v>0</v>
      </c>
      <c r="E12" s="110"/>
      <c r="F12" s="110"/>
      <c r="G12" s="110"/>
      <c r="H12" s="110"/>
      <c r="I12" s="110"/>
      <c r="J12" s="110"/>
      <c r="K12" s="110"/>
      <c r="L12" s="110"/>
      <c r="M12" s="110"/>
      <c r="N12" s="110"/>
      <c r="O12" s="110"/>
      <c r="Q12" s="114" t="s">
        <v>56</v>
      </c>
      <c r="R12" s="115" t="n">
        <f aca="false">recette!AL11</f>
        <v>200</v>
      </c>
      <c r="S12" s="110" t="n">
        <f aca="false">quantite_matiere!AM18+quantite_matiere!AN18</f>
        <v>0</v>
      </c>
      <c r="T12" s="110"/>
      <c r="U12" s="110"/>
      <c r="V12" s="110"/>
      <c r="W12" s="110"/>
      <c r="X12" s="110"/>
      <c r="Z12" s="119"/>
      <c r="AB12" s="120" t="s">
        <v>57</v>
      </c>
      <c r="AC12" s="120"/>
      <c r="AD12" s="120"/>
      <c r="AE12" s="120"/>
      <c r="AF12" s="120"/>
      <c r="AG12" s="117"/>
      <c r="AH12" s="117"/>
      <c r="AI12" s="117"/>
      <c r="AJ12" s="117"/>
      <c r="AK12" s="121"/>
      <c r="AL12" s="121"/>
      <c r="AM12" s="121"/>
    </row>
    <row r="13" customFormat="false" ht="24" hidden="false" customHeight="true" outlineLevel="0" collapsed="false">
      <c r="B13" s="108" t="s">
        <v>58</v>
      </c>
      <c r="C13" s="108"/>
      <c r="D13" s="110" t="n">
        <f aca="false">quantite_matiere!B52+quantite_matiere!C52+quantite_matiere!D52</f>
        <v>0</v>
      </c>
      <c r="E13" s="110"/>
      <c r="F13" s="110"/>
      <c r="G13" s="110"/>
      <c r="H13" s="110"/>
      <c r="I13" s="110"/>
      <c r="J13" s="110"/>
      <c r="K13" s="110"/>
      <c r="L13" s="110"/>
      <c r="M13" s="110"/>
      <c r="N13" s="110"/>
      <c r="O13" s="110"/>
      <c r="P13" s="122"/>
      <c r="Q13" s="114" t="s">
        <v>59</v>
      </c>
      <c r="R13" s="115" t="n">
        <f aca="false">recette!AL22</f>
        <v>87</v>
      </c>
      <c r="S13" s="110" t="n">
        <f aca="false">quantite_matiere!AM28+quantite_matiere!AN28</f>
        <v>0</v>
      </c>
      <c r="T13" s="110"/>
      <c r="U13" s="110"/>
      <c r="V13" s="110"/>
      <c r="W13" s="110"/>
      <c r="X13" s="110"/>
      <c r="Z13" s="112"/>
      <c r="AA13" s="112"/>
      <c r="AB13" s="123" t="s">
        <v>60</v>
      </c>
      <c r="AC13" s="123"/>
      <c r="AD13" s="123"/>
      <c r="AE13" s="123"/>
      <c r="AF13" s="123"/>
      <c r="AG13" s="117"/>
      <c r="AH13" s="117"/>
      <c r="AI13" s="117"/>
      <c r="AJ13" s="117"/>
      <c r="AK13" s="121"/>
      <c r="AL13" s="121"/>
      <c r="AM13" s="121"/>
    </row>
    <row r="14" customFormat="false" ht="24" hidden="false" customHeight="true" outlineLevel="0" collapsed="false">
      <c r="B14" s="124" t="s">
        <v>61</v>
      </c>
      <c r="C14" s="125" t="n">
        <f aca="false">recette!C14</f>
        <v>0</v>
      </c>
      <c r="D14" s="110" t="n">
        <f aca="false">quantite_matiere!C20</f>
        <v>0</v>
      </c>
      <c r="E14" s="110"/>
      <c r="F14" s="110"/>
      <c r="G14" s="110"/>
      <c r="H14" s="110"/>
      <c r="I14" s="110"/>
      <c r="J14" s="110"/>
      <c r="K14" s="110"/>
      <c r="L14" s="110"/>
      <c r="M14" s="110"/>
      <c r="N14" s="110"/>
      <c r="O14" s="110"/>
      <c r="Q14" s="108" t="s">
        <v>62</v>
      </c>
      <c r="R14" s="115" t="n">
        <v>3</v>
      </c>
      <c r="S14" s="110" t="n">
        <f aca="false">quantite_matiere!AM33+quantite_matiere!AN33</f>
        <v>0</v>
      </c>
      <c r="T14" s="110"/>
      <c r="U14" s="110"/>
      <c r="V14" s="110"/>
      <c r="W14" s="110"/>
      <c r="X14" s="110"/>
      <c r="AA14" s="126"/>
      <c r="AB14" s="112"/>
      <c r="AC14" s="127"/>
      <c r="AD14" s="121"/>
      <c r="AE14" s="121"/>
      <c r="AF14" s="121"/>
      <c r="AG14" s="121"/>
      <c r="AH14" s="121"/>
      <c r="AI14" s="121"/>
      <c r="AJ14" s="121"/>
      <c r="AK14" s="121"/>
      <c r="AL14" s="121"/>
      <c r="AM14" s="121"/>
    </row>
    <row r="15" customFormat="false" ht="24" hidden="false" customHeight="true" outlineLevel="0" collapsed="false">
      <c r="B15" s="124" t="s">
        <v>63</v>
      </c>
      <c r="C15" s="125" t="n">
        <f aca="false">recette!D16</f>
        <v>107</v>
      </c>
      <c r="D15" s="110" t="n">
        <f aca="false">quantite_matiere!D22</f>
        <v>0</v>
      </c>
      <c r="E15" s="110"/>
      <c r="F15" s="110"/>
      <c r="G15" s="110"/>
      <c r="H15" s="110"/>
      <c r="I15" s="110"/>
      <c r="J15" s="110"/>
      <c r="K15" s="110"/>
      <c r="L15" s="110"/>
      <c r="M15" s="110"/>
      <c r="N15" s="110"/>
      <c r="O15" s="110"/>
      <c r="Q15" s="108" t="s">
        <v>64</v>
      </c>
      <c r="R15" s="108"/>
      <c r="S15" s="128" t="n">
        <f aca="false">quantite_matiere!AM52+quantite_matiere!AN52</f>
        <v>0</v>
      </c>
      <c r="T15" s="128"/>
      <c r="U15" s="128"/>
      <c r="V15" s="128"/>
      <c r="W15" s="128"/>
      <c r="X15" s="128"/>
      <c r="AA15" s="126"/>
      <c r="AC15" s="127"/>
      <c r="AD15" s="121"/>
      <c r="AE15" s="121"/>
      <c r="AF15" s="121"/>
      <c r="AG15" s="121"/>
      <c r="AH15" s="121"/>
      <c r="AI15" s="121"/>
      <c r="AJ15" s="121"/>
      <c r="AK15" s="121"/>
      <c r="AL15" s="121"/>
      <c r="AM15" s="121"/>
    </row>
    <row r="16" customFormat="false" ht="24" hidden="false" customHeight="true" outlineLevel="0" collapsed="false">
      <c r="B16" s="124" t="s">
        <v>65</v>
      </c>
      <c r="C16" s="125" t="n">
        <f aca="false">recette!D17</f>
        <v>92</v>
      </c>
      <c r="D16" s="110" t="n">
        <f aca="false">quantite_matiere!D23</f>
        <v>0</v>
      </c>
      <c r="E16" s="110"/>
      <c r="F16" s="110"/>
      <c r="G16" s="110"/>
      <c r="H16" s="110"/>
      <c r="I16" s="110"/>
      <c r="J16" s="110"/>
      <c r="K16" s="110"/>
      <c r="L16" s="110"/>
      <c r="M16" s="110"/>
      <c r="N16" s="110"/>
      <c r="O16" s="110"/>
      <c r="Q16" s="114" t="s">
        <v>66</v>
      </c>
      <c r="R16" s="115" t="n">
        <f aca="false">recette!AL23</f>
        <v>3</v>
      </c>
      <c r="S16" s="110" t="n">
        <f aca="false">quantite_matiere!AM31</f>
        <v>0</v>
      </c>
      <c r="T16" s="110"/>
      <c r="U16" s="110"/>
      <c r="V16" s="110"/>
      <c r="W16" s="110"/>
      <c r="X16" s="110"/>
      <c r="AA16" s="126"/>
      <c r="AB16" s="126"/>
      <c r="AC16" s="126"/>
      <c r="AD16" s="121"/>
      <c r="AE16" s="121"/>
      <c r="AF16" s="121"/>
      <c r="AG16" s="121"/>
      <c r="AH16" s="121"/>
      <c r="AI16" s="121"/>
      <c r="AJ16" s="121"/>
      <c r="AK16" s="121"/>
      <c r="AL16" s="121"/>
      <c r="AM16" s="121"/>
    </row>
    <row r="17" customFormat="false" ht="24" hidden="false" customHeight="true" outlineLevel="0" collapsed="false">
      <c r="B17" s="129"/>
      <c r="C17" s="129"/>
      <c r="D17" s="110" t="s">
        <v>67</v>
      </c>
      <c r="E17" s="110"/>
      <c r="F17" s="110"/>
      <c r="G17" s="110"/>
      <c r="H17" s="110"/>
      <c r="I17" s="110"/>
      <c r="J17" s="110" t="s">
        <v>68</v>
      </c>
      <c r="K17" s="110"/>
      <c r="L17" s="110"/>
      <c r="M17" s="130" t="s">
        <v>69</v>
      </c>
      <c r="N17" s="130"/>
      <c r="O17" s="130"/>
      <c r="Q17" s="114" t="s">
        <v>70</v>
      </c>
      <c r="R17" s="115" t="n">
        <f aca="false">recette!AL27</f>
        <v>3</v>
      </c>
      <c r="S17" s="110" t="n">
        <f aca="false">quantite_matiere!AM29</f>
        <v>0</v>
      </c>
      <c r="T17" s="110"/>
      <c r="U17" s="110"/>
      <c r="V17" s="110"/>
      <c r="W17" s="110"/>
      <c r="X17" s="110"/>
      <c r="AA17" s="126"/>
      <c r="AB17" s="127"/>
      <c r="AC17" s="131"/>
      <c r="AH17" s="131"/>
    </row>
    <row r="18" customFormat="false" ht="24" hidden="false" customHeight="true" outlineLevel="0" collapsed="false">
      <c r="B18" s="108" t="s">
        <v>58</v>
      </c>
      <c r="C18" s="108"/>
      <c r="D18" s="110" t="n">
        <f aca="false">quantite_matiere!B52</f>
        <v>0</v>
      </c>
      <c r="E18" s="110"/>
      <c r="F18" s="110"/>
      <c r="G18" s="110"/>
      <c r="H18" s="110"/>
      <c r="I18" s="110"/>
      <c r="J18" s="110" t="n">
        <f aca="false">quantite_matiere!C53</f>
        <v>0</v>
      </c>
      <c r="K18" s="110"/>
      <c r="L18" s="110"/>
      <c r="M18" s="110" t="n">
        <f aca="false">quantite_matiere!D52</f>
        <v>0</v>
      </c>
      <c r="N18" s="110"/>
      <c r="O18" s="110"/>
      <c r="Q18" s="114" t="s">
        <v>71</v>
      </c>
      <c r="R18" s="115" t="n">
        <f aca="false">recette!AM44</f>
        <v>130</v>
      </c>
      <c r="S18" s="110" t="n">
        <f aca="false">quantite_matiere!AN50</f>
        <v>0</v>
      </c>
      <c r="T18" s="110"/>
      <c r="U18" s="110"/>
      <c r="V18" s="110"/>
      <c r="W18" s="110"/>
      <c r="X18" s="110"/>
    </row>
    <row r="19" customFormat="false" ht="24" hidden="false" customHeight="true" outlineLevel="0" collapsed="false">
      <c r="B19" s="108" t="s">
        <v>72</v>
      </c>
      <c r="C19" s="108"/>
      <c r="D19" s="132" t="n">
        <f aca="false">quantite_matiere!B2</f>
        <v>0</v>
      </c>
      <c r="E19" s="133" t="s">
        <v>30</v>
      </c>
      <c r="F19" s="132" t="n">
        <f aca="false">quantite_matiere!B3</f>
        <v>0</v>
      </c>
      <c r="G19" s="134" t="s">
        <v>31</v>
      </c>
      <c r="H19" s="135" t="n">
        <f aca="false">quantite_matiere!B4</f>
        <v>0</v>
      </c>
      <c r="I19" s="136" t="s">
        <v>32</v>
      </c>
      <c r="J19" s="137" t="n">
        <f aca="false">quantite_matiere!C3</f>
        <v>0</v>
      </c>
      <c r="K19" s="137"/>
      <c r="L19" s="133" t="s">
        <v>31</v>
      </c>
      <c r="M19" s="137" t="n">
        <f aca="false">quantite_matiere!D2</f>
        <v>0</v>
      </c>
      <c r="N19" s="137"/>
      <c r="O19" s="133" t="s">
        <v>30</v>
      </c>
      <c r="Q19" s="114" t="s">
        <v>73</v>
      </c>
      <c r="R19" s="138" t="n">
        <f aca="false">recette!AM24</f>
        <v>3</v>
      </c>
      <c r="S19" s="110" t="n">
        <f aca="false">quantite_matiere!AN32</f>
        <v>0</v>
      </c>
      <c r="T19" s="110"/>
      <c r="U19" s="110"/>
      <c r="V19" s="110"/>
      <c r="W19" s="110"/>
      <c r="X19" s="110"/>
      <c r="Z19" s="112"/>
      <c r="AC19" s="131"/>
      <c r="AG19" s="131"/>
      <c r="AJ19" s="139"/>
    </row>
    <row r="20" customFormat="false" ht="30.75" hidden="false" customHeight="true" outlineLevel="0" collapsed="false">
      <c r="S20" s="110" t="s">
        <v>74</v>
      </c>
      <c r="T20" s="110"/>
      <c r="U20" s="110"/>
      <c r="V20" s="110" t="s">
        <v>75</v>
      </c>
      <c r="W20" s="110"/>
      <c r="X20" s="110"/>
      <c r="AA20" s="112"/>
      <c r="AC20" s="131"/>
      <c r="AG20" s="131"/>
      <c r="AJ20" s="131"/>
    </row>
    <row r="21" customFormat="false" ht="42" hidden="false" customHeight="true" outlineLevel="0" collapsed="false">
      <c r="B21" s="0"/>
      <c r="C21" s="0"/>
      <c r="D21" s="0"/>
      <c r="E21" s="0"/>
      <c r="F21" s="0"/>
      <c r="G21" s="0"/>
      <c r="H21" s="0"/>
      <c r="I21" s="0"/>
      <c r="J21" s="0"/>
      <c r="K21" s="0"/>
      <c r="L21" s="0"/>
      <c r="M21" s="0"/>
      <c r="N21" s="0"/>
      <c r="O21" s="0"/>
      <c r="Q21" s="108" t="s">
        <v>64</v>
      </c>
      <c r="R21" s="108"/>
      <c r="S21" s="140" t="n">
        <f aca="false">quantite_matiere!AM52</f>
        <v>0</v>
      </c>
      <c r="T21" s="140"/>
      <c r="U21" s="140"/>
      <c r="V21" s="141" t="n">
        <f aca="false">quantite_matiere!AN52</f>
        <v>0</v>
      </c>
      <c r="W21" s="141"/>
      <c r="X21" s="141"/>
      <c r="BD21" s="94" t="n">
        <f aca="false">D15+D16+M18</f>
        <v>0</v>
      </c>
    </row>
    <row r="22" customFormat="false" ht="24" hidden="false" customHeight="true" outlineLevel="0" collapsed="false">
      <c r="B22" s="0"/>
      <c r="C22" s="0"/>
      <c r="D22" s="0"/>
      <c r="E22" s="0"/>
      <c r="F22" s="0"/>
      <c r="G22" s="0"/>
      <c r="H22" s="0"/>
      <c r="I22" s="0"/>
      <c r="J22" s="0"/>
      <c r="K22" s="0"/>
      <c r="L22" s="0"/>
      <c r="M22" s="0"/>
      <c r="N22" s="0"/>
      <c r="O22" s="0"/>
      <c r="Q22" s="108" t="s">
        <v>76</v>
      </c>
      <c r="R22" s="108"/>
      <c r="S22" s="110" t="n">
        <f aca="false">quantite_matiere!AM2</f>
        <v>0</v>
      </c>
      <c r="T22" s="110"/>
      <c r="U22" s="110"/>
      <c r="V22" s="110" t="n">
        <f aca="false">quantite_matiere!AN2</f>
        <v>0</v>
      </c>
      <c r="W22" s="110"/>
      <c r="X22" s="110"/>
      <c r="AB22" s="142" t="s">
        <v>77</v>
      </c>
      <c r="AC22" s="142"/>
      <c r="AD22" s="143" t="s">
        <v>78</v>
      </c>
      <c r="AE22" s="143"/>
      <c r="AF22" s="143"/>
      <c r="AG22" s="143"/>
      <c r="AH22" s="143"/>
      <c r="AI22" s="143" t="s">
        <v>79</v>
      </c>
      <c r="AJ22" s="143"/>
      <c r="AK22" s="143"/>
      <c r="AL22" s="143"/>
      <c r="AM22" s="143"/>
    </row>
    <row r="23" customFormat="false" ht="24" hidden="false" customHeight="true" outlineLevel="0" collapsed="false">
      <c r="B23" s="0"/>
      <c r="C23" s="0"/>
      <c r="D23" s="0"/>
      <c r="E23" s="0"/>
      <c r="F23" s="0"/>
      <c r="G23" s="0"/>
      <c r="H23" s="0"/>
      <c r="I23" s="0"/>
      <c r="J23" s="0"/>
      <c r="K23" s="0"/>
      <c r="L23" s="0"/>
      <c r="M23" s="0"/>
      <c r="N23" s="0"/>
      <c r="O23" s="0"/>
      <c r="Q23" s="144" t="s">
        <v>80</v>
      </c>
      <c r="R23" s="144"/>
      <c r="S23" s="145" t="n">
        <f aca="false">S22/8</f>
        <v>0</v>
      </c>
      <c r="T23" s="145"/>
      <c r="U23" s="145"/>
      <c r="V23" s="145" t="n">
        <f aca="false">V22/8</f>
        <v>0</v>
      </c>
      <c r="W23" s="145"/>
      <c r="X23" s="145"/>
      <c r="AB23" s="114" t="s">
        <v>81</v>
      </c>
      <c r="AC23" s="146" t="n">
        <f aca="false">recette!AE2</f>
        <v>0</v>
      </c>
      <c r="AD23" s="110" t="s">
        <v>82</v>
      </c>
      <c r="AE23" s="110"/>
      <c r="AF23" s="110"/>
      <c r="AG23" s="110"/>
      <c r="AH23" s="110"/>
      <c r="AI23" s="110"/>
      <c r="AJ23" s="110"/>
      <c r="AK23" s="110"/>
      <c r="AL23" s="110"/>
      <c r="AM23" s="110"/>
    </row>
    <row r="24" customFormat="false" ht="24" hidden="false" customHeight="true" outlineLevel="0" collapsed="false">
      <c r="D24" s="147"/>
      <c r="E24" s="147"/>
      <c r="F24" s="147"/>
      <c r="G24" s="147"/>
      <c r="H24" s="147"/>
      <c r="I24" s="147"/>
      <c r="J24" s="147"/>
      <c r="K24" s="147"/>
      <c r="L24" s="147"/>
      <c r="M24" s="147"/>
      <c r="N24" s="147"/>
      <c r="O24" s="147"/>
      <c r="Q24" s="112"/>
      <c r="R24" s="122"/>
      <c r="S24" s="140"/>
      <c r="T24" s="140"/>
      <c r="U24" s="140"/>
      <c r="V24" s="140"/>
      <c r="W24" s="140"/>
      <c r="X24" s="140"/>
      <c r="AB24" s="142" t="s">
        <v>52</v>
      </c>
      <c r="AC24" s="148" t="n">
        <f aca="false">recette!AE6</f>
        <v>0</v>
      </c>
      <c r="AD24" s="143" t="s">
        <v>83</v>
      </c>
      <c r="AE24" s="143"/>
      <c r="AF24" s="143"/>
      <c r="AG24" s="143"/>
      <c r="AH24" s="143"/>
      <c r="AI24" s="143"/>
      <c r="AJ24" s="143"/>
      <c r="AK24" s="143"/>
      <c r="AL24" s="143"/>
      <c r="AM24" s="143"/>
    </row>
    <row r="25" customFormat="false" ht="24" hidden="false" customHeight="true" outlineLevel="0" collapsed="false">
      <c r="C25" s="95" t="s">
        <v>54</v>
      </c>
      <c r="D25" s="95"/>
      <c r="E25" s="95"/>
      <c r="F25" s="95"/>
      <c r="G25" s="95"/>
      <c r="H25" s="95"/>
      <c r="I25" s="95"/>
      <c r="J25" s="95"/>
      <c r="K25" s="95"/>
      <c r="L25" s="95"/>
      <c r="M25" s="95"/>
      <c r="N25" s="95"/>
      <c r="O25" s="95"/>
      <c r="Q25" s="119"/>
      <c r="R25" s="146"/>
      <c r="S25" s="140"/>
      <c r="T25" s="140"/>
      <c r="U25" s="140"/>
      <c r="V25" s="140"/>
      <c r="W25" s="140"/>
      <c r="X25" s="140"/>
      <c r="AA25" s="122"/>
      <c r="AB25" s="114" t="s">
        <v>53</v>
      </c>
      <c r="AC25" s="146" t="n">
        <f aca="false">recette!AE7</f>
        <v>0</v>
      </c>
      <c r="AD25" s="110" t="s">
        <v>84</v>
      </c>
      <c r="AE25" s="110"/>
      <c r="AF25" s="110"/>
      <c r="AG25" s="110"/>
      <c r="AH25" s="110"/>
      <c r="AI25" s="110"/>
      <c r="AJ25" s="110"/>
      <c r="AK25" s="110"/>
      <c r="AL25" s="110"/>
      <c r="AM25" s="110"/>
    </row>
    <row r="26" customFormat="false" ht="24" hidden="false" customHeight="true" outlineLevel="0" collapsed="false">
      <c r="C26" s="106" t="s">
        <v>47</v>
      </c>
      <c r="D26" s="95" t="s">
        <v>48</v>
      </c>
      <c r="E26" s="95"/>
      <c r="F26" s="95"/>
      <c r="G26" s="95"/>
      <c r="H26" s="95"/>
      <c r="I26" s="95"/>
      <c r="J26" s="95"/>
      <c r="K26" s="95"/>
      <c r="L26" s="95"/>
      <c r="M26" s="95"/>
      <c r="N26" s="95"/>
      <c r="O26" s="95"/>
      <c r="Q26" s="149"/>
      <c r="R26" s="150" t="s">
        <v>85</v>
      </c>
      <c r="S26" s="150"/>
      <c r="T26" s="150"/>
      <c r="U26" s="150"/>
      <c r="V26" s="150"/>
      <c r="W26" s="150"/>
      <c r="X26" s="150"/>
      <c r="AB26" s="142" t="s">
        <v>55</v>
      </c>
      <c r="AC26" s="148" t="n">
        <f aca="false">recette!AE8</f>
        <v>0</v>
      </c>
      <c r="AD26" s="143" t="s">
        <v>86</v>
      </c>
      <c r="AE26" s="143"/>
      <c r="AF26" s="143"/>
      <c r="AG26" s="143"/>
      <c r="AH26" s="143"/>
      <c r="AI26" s="143"/>
      <c r="AJ26" s="143"/>
      <c r="AK26" s="143"/>
      <c r="AL26" s="143"/>
      <c r="AM26" s="143"/>
    </row>
    <row r="27" customFormat="false" ht="24" hidden="false" customHeight="true" outlineLevel="0" collapsed="false">
      <c r="B27" s="108" t="s">
        <v>50</v>
      </c>
      <c r="C27" s="151" t="n">
        <v>600</v>
      </c>
      <c r="D27" s="110" t="n">
        <f aca="false">quantite_matiere!F11+quantite_matiere!H11+quantite_matiere!G11</f>
        <v>0</v>
      </c>
      <c r="E27" s="110"/>
      <c r="F27" s="110"/>
      <c r="G27" s="110"/>
      <c r="H27" s="110"/>
      <c r="I27" s="110"/>
      <c r="J27" s="110"/>
      <c r="K27" s="110"/>
      <c r="L27" s="110"/>
      <c r="M27" s="110"/>
      <c r="N27" s="110"/>
      <c r="O27" s="110"/>
      <c r="Q27" s="149"/>
      <c r="R27" s="152" t="s">
        <v>47</v>
      </c>
      <c r="S27" s="150" t="s">
        <v>48</v>
      </c>
      <c r="T27" s="150"/>
      <c r="U27" s="150"/>
      <c r="V27" s="150"/>
      <c r="W27" s="150"/>
      <c r="AB27" s="108" t="s">
        <v>58</v>
      </c>
      <c r="AC27" s="108"/>
      <c r="AD27" s="110" t="s">
        <v>87</v>
      </c>
      <c r="AE27" s="110"/>
      <c r="AF27" s="110"/>
      <c r="AG27" s="110"/>
      <c r="AH27" s="110"/>
      <c r="AI27" s="110"/>
      <c r="AJ27" s="110"/>
      <c r="AK27" s="110"/>
      <c r="AL27" s="110"/>
      <c r="AM27" s="110"/>
    </row>
    <row r="28" customFormat="false" ht="24" hidden="false" customHeight="true" outlineLevel="0" collapsed="false">
      <c r="B28" s="114" t="s">
        <v>81</v>
      </c>
      <c r="C28" s="153" t="n">
        <f aca="false">recette!F5</f>
        <v>400</v>
      </c>
      <c r="D28" s="110" t="n">
        <f aca="false">quantite_matiere!F12+quantite_matiere!H12+quantite_matiere!G12</f>
        <v>0</v>
      </c>
      <c r="E28" s="110"/>
      <c r="F28" s="110"/>
      <c r="G28" s="110"/>
      <c r="H28" s="110"/>
      <c r="I28" s="110"/>
      <c r="J28" s="110"/>
      <c r="K28" s="110"/>
      <c r="L28" s="110"/>
      <c r="M28" s="110"/>
      <c r="N28" s="110"/>
      <c r="O28" s="110"/>
      <c r="Q28" s="72" t="s">
        <v>88</v>
      </c>
      <c r="R28" s="154" t="n">
        <f aca="false">recette!AB2</f>
        <v>925</v>
      </c>
      <c r="S28" s="155" t="n">
        <f aca="false">quantite_matiere!AB9</f>
        <v>0</v>
      </c>
      <c r="T28" s="155"/>
      <c r="U28" s="155"/>
      <c r="V28" s="155"/>
      <c r="W28" s="155"/>
    </row>
    <row r="29" customFormat="false" ht="24" hidden="false" customHeight="true" outlineLevel="0" collapsed="false">
      <c r="B29" s="108" t="s">
        <v>52</v>
      </c>
      <c r="C29" s="156" t="n">
        <f aca="false">recette!F9</f>
        <v>750</v>
      </c>
      <c r="D29" s="110" t="n">
        <f aca="false">quantite_matiere!F16+quantite_matiere!H16+quantite_matiere!G16</f>
        <v>0</v>
      </c>
      <c r="E29" s="110"/>
      <c r="F29" s="110"/>
      <c r="G29" s="110"/>
      <c r="H29" s="110"/>
      <c r="I29" s="110"/>
      <c r="J29" s="110"/>
      <c r="K29" s="110"/>
      <c r="L29" s="110"/>
      <c r="M29" s="110"/>
      <c r="N29" s="110"/>
      <c r="O29" s="110"/>
      <c r="Q29" s="157" t="s">
        <v>81</v>
      </c>
      <c r="R29" s="153" t="n">
        <f aca="false">recette!AB5</f>
        <v>75</v>
      </c>
      <c r="S29" s="155" t="n">
        <f aca="false">quantite_matiere!AB12</f>
        <v>0</v>
      </c>
      <c r="T29" s="155"/>
      <c r="U29" s="155"/>
      <c r="V29" s="155"/>
      <c r="W29" s="155"/>
    </row>
    <row r="30" customFormat="false" ht="24" hidden="false" customHeight="true" outlineLevel="0" collapsed="false">
      <c r="B30" s="114" t="s">
        <v>53</v>
      </c>
      <c r="C30" s="153" t="n">
        <f aca="false">recette!F10</f>
        <v>16</v>
      </c>
      <c r="D30" s="110" t="n">
        <f aca="false">quantite_matiere!F17+quantite_matiere!H17+quantite_matiere!G17</f>
        <v>0</v>
      </c>
      <c r="E30" s="110"/>
      <c r="F30" s="110"/>
      <c r="G30" s="110"/>
      <c r="H30" s="110"/>
      <c r="I30" s="110"/>
      <c r="J30" s="110"/>
      <c r="K30" s="110"/>
      <c r="L30" s="110"/>
      <c r="M30" s="110"/>
      <c r="N30" s="110"/>
      <c r="O30" s="110"/>
      <c r="Q30" s="72" t="s">
        <v>52</v>
      </c>
      <c r="R30" s="154" t="n">
        <f aca="false">recette!AB9</f>
        <v>650</v>
      </c>
      <c r="S30" s="155" t="n">
        <f aca="false">quantite_matiere!AB16</f>
        <v>0</v>
      </c>
      <c r="T30" s="155"/>
      <c r="U30" s="155"/>
      <c r="V30" s="155"/>
      <c r="W30" s="155"/>
    </row>
    <row r="31" customFormat="false" ht="24" hidden="false" customHeight="true" outlineLevel="0" collapsed="false">
      <c r="B31" s="108" t="s">
        <v>55</v>
      </c>
      <c r="C31" s="156" t="n">
        <f aca="false">recette!F11</f>
        <v>200</v>
      </c>
      <c r="D31" s="110" t="n">
        <f aca="false">quantite_matiere!F18+quantite_matiere!H18+quantite_matiere!G18</f>
        <v>0</v>
      </c>
      <c r="E31" s="110"/>
      <c r="F31" s="110"/>
      <c r="G31" s="110"/>
      <c r="H31" s="110"/>
      <c r="I31" s="110"/>
      <c r="J31" s="110"/>
      <c r="K31" s="110"/>
      <c r="L31" s="110"/>
      <c r="M31" s="110"/>
      <c r="N31" s="110"/>
      <c r="O31" s="110"/>
      <c r="Q31" s="157" t="s">
        <v>53</v>
      </c>
      <c r="R31" s="153" t="n">
        <f aca="false">recette!AB10</f>
        <v>16</v>
      </c>
      <c r="S31" s="155" t="n">
        <f aca="false">quantite_matiere!AB17</f>
        <v>0</v>
      </c>
      <c r="T31" s="155"/>
      <c r="U31" s="155"/>
      <c r="V31" s="155"/>
      <c r="W31" s="155"/>
    </row>
    <row r="32" customFormat="false" ht="24" hidden="false" customHeight="true" outlineLevel="0" collapsed="false">
      <c r="B32" s="108" t="s">
        <v>58</v>
      </c>
      <c r="C32" s="108"/>
      <c r="D32" s="110" t="n">
        <f aca="false">quantite_matiere!F52+quantite_matiere!H52+quantite_matiere!G52</f>
        <v>0</v>
      </c>
      <c r="E32" s="110"/>
      <c r="F32" s="110"/>
      <c r="G32" s="110"/>
      <c r="H32" s="110"/>
      <c r="I32" s="110"/>
      <c r="J32" s="110"/>
      <c r="K32" s="110"/>
      <c r="L32" s="110"/>
      <c r="M32" s="110"/>
      <c r="N32" s="110"/>
      <c r="O32" s="110"/>
      <c r="Q32" s="72" t="s">
        <v>89</v>
      </c>
      <c r="R32" s="154" t="n">
        <f aca="false">recette!AB12</f>
        <v>200</v>
      </c>
      <c r="S32" s="155" t="n">
        <f aca="false">quantite_matiere!AB19</f>
        <v>0</v>
      </c>
      <c r="T32" s="155"/>
      <c r="U32" s="155"/>
      <c r="V32" s="155"/>
      <c r="W32" s="155"/>
    </row>
    <row r="33" customFormat="false" ht="24" hidden="false" customHeight="true" outlineLevel="0" collapsed="false">
      <c r="B33" s="108" t="s">
        <v>90</v>
      </c>
      <c r="C33" s="156" t="n">
        <f aca="false">recette!G15</f>
        <v>200</v>
      </c>
      <c r="D33" s="110" t="n">
        <f aca="false">quantite_matiere!G21</f>
        <v>0</v>
      </c>
      <c r="E33" s="110"/>
      <c r="F33" s="110"/>
      <c r="G33" s="110"/>
      <c r="H33" s="110"/>
      <c r="I33" s="110"/>
      <c r="J33" s="110"/>
      <c r="K33" s="110"/>
      <c r="L33" s="110"/>
      <c r="M33" s="110"/>
      <c r="N33" s="110"/>
      <c r="O33" s="110"/>
      <c r="Q33" s="157" t="s">
        <v>91</v>
      </c>
      <c r="R33" s="153" t="n">
        <f aca="false">recette!AB22</f>
        <v>38</v>
      </c>
      <c r="S33" s="155" t="n">
        <f aca="false">quantite_matiere!AB28</f>
        <v>0</v>
      </c>
      <c r="T33" s="155"/>
      <c r="U33" s="155"/>
      <c r="V33" s="155"/>
      <c r="W33" s="155"/>
      <c r="Y33" s="112"/>
    </row>
    <row r="34" customFormat="false" ht="24" hidden="false" customHeight="true" outlineLevel="0" collapsed="false">
      <c r="D34" s="95" t="s">
        <v>67</v>
      </c>
      <c r="E34" s="95"/>
      <c r="F34" s="95"/>
      <c r="G34" s="95"/>
      <c r="H34" s="95"/>
      <c r="I34" s="95"/>
      <c r="J34" s="95" t="s">
        <v>90</v>
      </c>
      <c r="K34" s="95"/>
      <c r="L34" s="95"/>
      <c r="M34" s="158"/>
      <c r="N34" s="158"/>
      <c r="O34" s="158"/>
      <c r="Q34" s="72" t="s">
        <v>92</v>
      </c>
      <c r="R34" s="154" t="n">
        <f aca="false">recette!AB18</f>
        <v>212</v>
      </c>
      <c r="S34" s="155" t="n">
        <f aca="false">quantite_matiere!AB24</f>
        <v>0</v>
      </c>
      <c r="T34" s="155"/>
      <c r="U34" s="155"/>
      <c r="V34" s="155"/>
      <c r="W34" s="155"/>
    </row>
    <row r="35" customFormat="false" ht="24" hidden="false" customHeight="true" outlineLevel="0" collapsed="false">
      <c r="B35" s="108" t="s">
        <v>58</v>
      </c>
      <c r="C35" s="108"/>
      <c r="D35" s="110" t="n">
        <f aca="false">quantite_matiere!F53</f>
        <v>0</v>
      </c>
      <c r="E35" s="110"/>
      <c r="F35" s="110"/>
      <c r="G35" s="110"/>
      <c r="H35" s="110"/>
      <c r="I35" s="110"/>
      <c r="J35" s="110" t="n">
        <f aca="false">quantite_matiere!G52</f>
        <v>0</v>
      </c>
      <c r="K35" s="110"/>
      <c r="L35" s="110"/>
      <c r="M35" s="159"/>
      <c r="N35" s="159"/>
      <c r="O35" s="159"/>
      <c r="Q35" s="160" t="s">
        <v>93</v>
      </c>
      <c r="R35" s="161"/>
      <c r="S35" s="155" t="n">
        <f aca="false">quantite_matiere!AB53</f>
        <v>0</v>
      </c>
      <c r="T35" s="155"/>
      <c r="U35" s="155"/>
      <c r="V35" s="155"/>
      <c r="W35" s="155"/>
    </row>
    <row r="36" customFormat="false" ht="24" hidden="false" customHeight="true" outlineLevel="0" collapsed="false">
      <c r="B36" s="108" t="s">
        <v>72</v>
      </c>
      <c r="C36" s="108"/>
      <c r="D36" s="132" t="n">
        <f aca="false">quantite_matiere!F2</f>
        <v>0</v>
      </c>
      <c r="E36" s="133" t="s">
        <v>30</v>
      </c>
      <c r="F36" s="132" t="n">
        <f aca="false">quantite_matiere!F3</f>
        <v>0</v>
      </c>
      <c r="G36" s="133" t="s">
        <v>31</v>
      </c>
      <c r="H36" s="162" t="n">
        <f aca="false">quantite_matiere!F4</f>
        <v>0</v>
      </c>
      <c r="I36" s="133" t="s">
        <v>32</v>
      </c>
      <c r="J36" s="163"/>
      <c r="K36" s="164" t="n">
        <f aca="false">quantite_matiere!G2</f>
        <v>0</v>
      </c>
      <c r="L36" s="165" t="s">
        <v>30</v>
      </c>
      <c r="M36" s="166"/>
      <c r="N36" s="119"/>
      <c r="O36" s="119"/>
      <c r="Q36" s="72" t="s">
        <v>72</v>
      </c>
      <c r="R36" s="72"/>
      <c r="S36" s="74" t="n">
        <f aca="false">quantite_matiere!AB2</f>
        <v>0</v>
      </c>
      <c r="T36" s="74"/>
      <c r="U36" s="150" t="s">
        <v>30</v>
      </c>
      <c r="V36" s="150"/>
      <c r="W36" s="150"/>
    </row>
    <row r="37" customFormat="false" ht="39.75" hidden="false" customHeight="true" outlineLevel="0" collapsed="false">
      <c r="B37" s="112"/>
      <c r="C37" s="112"/>
      <c r="D37" s="167"/>
      <c r="E37" s="119"/>
      <c r="F37" s="167"/>
      <c r="G37" s="119"/>
      <c r="H37" s="168"/>
      <c r="I37" s="119"/>
      <c r="J37" s="167"/>
      <c r="K37" s="119"/>
      <c r="L37" s="166"/>
      <c r="M37" s="166"/>
      <c r="N37" s="119"/>
      <c r="O37" s="119"/>
      <c r="Q37" s="169"/>
      <c r="R37" s="169"/>
      <c r="S37" s="169"/>
      <c r="T37" s="169"/>
      <c r="U37" s="169"/>
      <c r="V37" s="169"/>
      <c r="W37" s="169"/>
      <c r="X37" s="169"/>
    </row>
    <row r="38" customFormat="false" ht="23.25" hidden="false" customHeight="true" outlineLevel="0" collapsed="false">
      <c r="B38" s="170" t="s">
        <v>94</v>
      </c>
      <c r="C38" s="170"/>
      <c r="D38" s="170"/>
      <c r="E38" s="170"/>
      <c r="F38" s="170"/>
      <c r="G38" s="171" t="n">
        <f aca="false">D12+S12+D31+D50+D63+M118</f>
        <v>0</v>
      </c>
      <c r="H38" s="171"/>
      <c r="I38" s="171"/>
      <c r="J38" s="171"/>
      <c r="K38" s="172" t="s">
        <v>95</v>
      </c>
      <c r="L38" s="172"/>
      <c r="M38" s="172"/>
      <c r="N38" s="172"/>
      <c r="O38" s="172"/>
      <c r="P38" s="172"/>
      <c r="Q38" s="172"/>
      <c r="R38" s="172"/>
      <c r="S38" s="172"/>
      <c r="T38" s="172"/>
      <c r="U38" s="172"/>
      <c r="V38" s="172"/>
      <c r="W38" s="172"/>
      <c r="X38" s="169"/>
    </row>
    <row r="39" customFormat="false" ht="23.25" hidden="false" customHeight="true" outlineLevel="0" collapsed="false">
      <c r="B39" s="170"/>
      <c r="C39" s="173"/>
      <c r="D39" s="173"/>
      <c r="E39" s="173"/>
      <c r="F39" s="173"/>
      <c r="G39" s="171"/>
      <c r="H39" s="171"/>
      <c r="I39" s="171"/>
      <c r="J39" s="171"/>
      <c r="K39" s="172"/>
      <c r="L39" s="126"/>
      <c r="M39" s="126"/>
      <c r="N39" s="126"/>
      <c r="O39" s="126"/>
      <c r="Q39" s="169"/>
      <c r="R39" s="169"/>
      <c r="S39" s="169"/>
      <c r="T39" s="169"/>
      <c r="U39" s="169"/>
      <c r="V39" s="169"/>
      <c r="W39" s="169"/>
      <c r="X39" s="169"/>
    </row>
    <row r="40" customFormat="false" ht="19.5" hidden="false" customHeight="true" outlineLevel="0" collapsed="false">
      <c r="B40" s="170" t="s">
        <v>96</v>
      </c>
      <c r="C40" s="170"/>
      <c r="D40" s="170"/>
      <c r="E40" s="170"/>
      <c r="F40" s="170"/>
      <c r="G40" s="171" t="n">
        <f aca="false">S32+S50+S62+D73+S73+D88+S89+D104+L104+Q104+D118+U117+D132</f>
        <v>0</v>
      </c>
      <c r="H40" s="171"/>
      <c r="I40" s="171"/>
      <c r="J40" s="171"/>
      <c r="K40" s="174" t="s">
        <v>97</v>
      </c>
      <c r="L40" s="174"/>
      <c r="M40" s="174"/>
      <c r="N40" s="174"/>
      <c r="O40" s="174"/>
      <c r="P40" s="174"/>
      <c r="Q40" s="174"/>
      <c r="R40" s="174"/>
      <c r="S40" s="174"/>
      <c r="T40" s="174"/>
      <c r="U40" s="174"/>
      <c r="V40" s="174"/>
      <c r="W40" s="174"/>
    </row>
    <row r="41" customFormat="false" ht="19.5" hidden="false" customHeight="true" outlineLevel="0" collapsed="false">
      <c r="B41" s="170"/>
      <c r="C41" s="170"/>
      <c r="D41" s="170"/>
      <c r="E41" s="170"/>
      <c r="F41" s="170"/>
      <c r="G41" s="171"/>
      <c r="H41" s="171"/>
      <c r="I41" s="171"/>
      <c r="J41" s="171"/>
      <c r="K41" s="174"/>
      <c r="L41" s="174"/>
      <c r="M41" s="174"/>
      <c r="N41" s="174"/>
      <c r="O41" s="174"/>
      <c r="P41" s="174"/>
      <c r="Q41" s="174"/>
      <c r="R41" s="174"/>
      <c r="S41" s="174"/>
      <c r="T41" s="174"/>
      <c r="U41" s="174"/>
      <c r="V41" s="174"/>
      <c r="W41" s="174"/>
    </row>
    <row r="42" customFormat="false" ht="19.5" hidden="false" customHeight="true" outlineLevel="0" collapsed="false">
      <c r="K42" s="174"/>
      <c r="L42" s="174"/>
      <c r="M42" s="174"/>
      <c r="N42" s="174"/>
      <c r="O42" s="174"/>
      <c r="P42" s="174"/>
      <c r="Q42" s="174"/>
      <c r="R42" s="174"/>
      <c r="S42" s="174"/>
      <c r="T42" s="174"/>
      <c r="U42" s="174"/>
      <c r="V42" s="174"/>
      <c r="W42" s="174"/>
    </row>
    <row r="43" customFormat="false" ht="19.5" hidden="false" customHeight="true" outlineLevel="0" collapsed="false">
      <c r="Q43" s="101"/>
      <c r="R43" s="101"/>
      <c r="S43" s="101"/>
      <c r="T43" s="101"/>
      <c r="U43" s="101"/>
    </row>
    <row r="44" customFormat="false" ht="24" hidden="false" customHeight="true" outlineLevel="0" collapsed="false">
      <c r="C44" s="95" t="s">
        <v>81</v>
      </c>
      <c r="D44" s="95"/>
      <c r="E44" s="95"/>
      <c r="F44" s="95"/>
      <c r="G44" s="95"/>
      <c r="H44" s="95"/>
      <c r="I44" s="95"/>
      <c r="J44" s="95"/>
      <c r="K44" s="95"/>
      <c r="L44" s="95"/>
      <c r="M44" s="95"/>
      <c r="R44" s="95" t="s">
        <v>57</v>
      </c>
      <c r="S44" s="95"/>
      <c r="T44" s="95"/>
      <c r="U44" s="95"/>
      <c r="V44" s="95"/>
      <c r="W44" s="95"/>
      <c r="X44" s="98"/>
      <c r="Y44" s="126"/>
      <c r="Z44" s="126"/>
      <c r="AC44" s="120" t="s">
        <v>57</v>
      </c>
      <c r="AD44" s="120"/>
      <c r="AE44" s="120"/>
      <c r="AF44" s="120"/>
      <c r="AG44" s="120"/>
      <c r="AH44" s="120"/>
    </row>
    <row r="45" customFormat="false" ht="24" hidden="false" customHeight="true" outlineLevel="0" collapsed="false">
      <c r="C45" s="106" t="s">
        <v>47</v>
      </c>
      <c r="D45" s="95" t="s">
        <v>48</v>
      </c>
      <c r="E45" s="95"/>
      <c r="F45" s="95"/>
      <c r="G45" s="95"/>
      <c r="H45" s="95"/>
      <c r="I45" s="95"/>
      <c r="J45" s="95"/>
      <c r="K45" s="95"/>
      <c r="L45" s="95"/>
      <c r="M45" s="95"/>
      <c r="R45" s="106" t="s">
        <v>47</v>
      </c>
      <c r="S45" s="95" t="s">
        <v>48</v>
      </c>
      <c r="T45" s="95"/>
      <c r="U45" s="95"/>
      <c r="V45" s="95"/>
      <c r="W45" s="95"/>
      <c r="X45" s="98"/>
      <c r="Y45" s="121"/>
      <c r="Z45" s="121"/>
      <c r="AC45" s="106" t="s">
        <v>47</v>
      </c>
      <c r="AD45" s="95" t="s">
        <v>48</v>
      </c>
      <c r="AE45" s="95"/>
      <c r="AF45" s="95"/>
      <c r="AG45" s="95"/>
      <c r="AH45" s="95"/>
    </row>
    <row r="46" customFormat="false" ht="24" hidden="false" customHeight="true" outlineLevel="0" collapsed="false">
      <c r="B46" s="108" t="s">
        <v>98</v>
      </c>
      <c r="C46" s="154" t="n">
        <f aca="false">recette!J5</f>
        <v>900</v>
      </c>
      <c r="D46" s="110" t="n">
        <f aca="false">quantite_matiere!J12+quantite_matiere!K12</f>
        <v>0</v>
      </c>
      <c r="E46" s="110"/>
      <c r="F46" s="110"/>
      <c r="G46" s="110"/>
      <c r="H46" s="110"/>
      <c r="I46" s="110"/>
      <c r="J46" s="110"/>
      <c r="K46" s="110"/>
      <c r="L46" s="110"/>
      <c r="M46" s="110"/>
      <c r="Q46" s="95" t="s">
        <v>99</v>
      </c>
      <c r="R46" s="175" t="n">
        <f aca="false">recette!M6</f>
        <v>1000</v>
      </c>
      <c r="S46" s="110" t="n">
        <f aca="false">quantite_matiere!M13+quantite_matiere!N13</f>
        <v>0</v>
      </c>
      <c r="T46" s="110"/>
      <c r="U46" s="110"/>
      <c r="V46" s="110"/>
      <c r="W46" s="110"/>
      <c r="X46" s="131"/>
      <c r="Y46" s="121"/>
      <c r="Z46" s="121"/>
      <c r="AA46" s="122"/>
      <c r="AB46" s="176" t="s">
        <v>99</v>
      </c>
      <c r="AC46" s="177" t="n">
        <f aca="false">recette!Y6</f>
        <v>0</v>
      </c>
      <c r="AD46" s="178" t="s">
        <v>100</v>
      </c>
      <c r="AE46" s="178"/>
      <c r="AF46" s="178"/>
      <c r="AG46" s="178"/>
      <c r="AH46" s="178"/>
    </row>
    <row r="47" customFormat="false" ht="24" hidden="false" customHeight="true" outlineLevel="0" collapsed="false">
      <c r="B47" s="108" t="s">
        <v>101</v>
      </c>
      <c r="C47" s="154" t="n">
        <v>100</v>
      </c>
      <c r="D47" s="110" t="n">
        <f aca="false">quantite_matiere!J11+quantite_matiere!K11</f>
        <v>0</v>
      </c>
      <c r="E47" s="110"/>
      <c r="F47" s="110"/>
      <c r="G47" s="110"/>
      <c r="H47" s="110"/>
      <c r="I47" s="110"/>
      <c r="J47" s="110"/>
      <c r="K47" s="110"/>
      <c r="L47" s="110"/>
      <c r="M47" s="110"/>
      <c r="Q47" s="95"/>
      <c r="R47" s="175"/>
      <c r="S47" s="110"/>
      <c r="T47" s="110"/>
      <c r="U47" s="110"/>
      <c r="V47" s="110"/>
      <c r="W47" s="110"/>
      <c r="X47" s="131"/>
      <c r="Y47" s="121"/>
      <c r="Z47" s="121"/>
      <c r="AA47" s="122"/>
      <c r="AB47" s="176"/>
      <c r="AC47" s="177"/>
      <c r="AD47" s="178"/>
    </row>
    <row r="48" customFormat="false" ht="24" hidden="false" customHeight="true" outlineLevel="0" collapsed="false">
      <c r="B48" s="114" t="s">
        <v>52</v>
      </c>
      <c r="C48" s="153" t="n">
        <f aca="false">recette!J9</f>
        <v>840</v>
      </c>
      <c r="D48" s="179" t="n">
        <f aca="false">quantite_matiere!J16+quantite_matiere!K16</f>
        <v>0</v>
      </c>
      <c r="E48" s="179"/>
      <c r="F48" s="179"/>
      <c r="G48" s="179"/>
      <c r="H48" s="179"/>
      <c r="I48" s="179"/>
      <c r="J48" s="179"/>
      <c r="K48" s="179"/>
      <c r="L48" s="179"/>
      <c r="M48" s="179"/>
      <c r="Q48" s="114" t="s">
        <v>52</v>
      </c>
      <c r="R48" s="153" t="n">
        <f aca="false">recette!M9</f>
        <v>820</v>
      </c>
      <c r="S48" s="110" t="n">
        <f aca="false">quantite_matiere!M16+quantite_matiere!N16</f>
        <v>0</v>
      </c>
      <c r="T48" s="110"/>
      <c r="U48" s="110"/>
      <c r="V48" s="110"/>
      <c r="W48" s="110"/>
      <c r="X48" s="131"/>
      <c r="Y48" s="121"/>
      <c r="Z48" s="121"/>
      <c r="AB48" s="114" t="s">
        <v>52</v>
      </c>
      <c r="AC48" s="146" t="n">
        <f aca="false">recette!Y9</f>
        <v>0</v>
      </c>
      <c r="AD48" s="110" t="s">
        <v>102</v>
      </c>
      <c r="AE48" s="110"/>
      <c r="AF48" s="110"/>
      <c r="AG48" s="110"/>
      <c r="AH48" s="110"/>
    </row>
    <row r="49" customFormat="false" ht="24" hidden="false" customHeight="true" outlineLevel="0" collapsed="false">
      <c r="B49" s="108" t="s">
        <v>53</v>
      </c>
      <c r="C49" s="153" t="n">
        <f aca="false">recette!J10</f>
        <v>16</v>
      </c>
      <c r="D49" s="110" t="n">
        <f aca="false">quantite_matiere!J17+quantite_matiere!K17</f>
        <v>0</v>
      </c>
      <c r="E49" s="110"/>
      <c r="F49" s="110"/>
      <c r="G49" s="110"/>
      <c r="H49" s="110"/>
      <c r="I49" s="110"/>
      <c r="J49" s="110"/>
      <c r="K49" s="110"/>
      <c r="L49" s="110"/>
      <c r="M49" s="110"/>
      <c r="Q49" s="108" t="s">
        <v>53</v>
      </c>
      <c r="R49" s="153" t="n">
        <f aca="false">recette!M10</f>
        <v>16</v>
      </c>
      <c r="S49" s="110" t="n">
        <f aca="false">quantite_matiere!M17+quantite_matiere!N17</f>
        <v>0</v>
      </c>
      <c r="T49" s="110"/>
      <c r="U49" s="110"/>
      <c r="V49" s="110"/>
      <c r="W49" s="110"/>
      <c r="X49" s="180"/>
      <c r="Y49" s="121"/>
      <c r="Z49" s="121"/>
      <c r="AB49" s="176" t="s">
        <v>53</v>
      </c>
      <c r="AC49" s="146" t="n">
        <f aca="false">recette!Y10</f>
        <v>0</v>
      </c>
      <c r="AD49" s="178" t="s">
        <v>103</v>
      </c>
      <c r="AE49" s="178"/>
      <c r="AF49" s="178"/>
      <c r="AG49" s="178"/>
      <c r="AH49" s="178"/>
    </row>
    <row r="50" customFormat="false" ht="24" hidden="false" customHeight="true" outlineLevel="0" collapsed="false">
      <c r="B50" s="114" t="s">
        <v>56</v>
      </c>
      <c r="C50" s="153" t="n">
        <f aca="false">recette!J11</f>
        <v>200</v>
      </c>
      <c r="D50" s="179" t="n">
        <f aca="false">quantite_matiere!J18+quantite_matiere!K18</f>
        <v>0</v>
      </c>
      <c r="E50" s="179"/>
      <c r="F50" s="179"/>
      <c r="G50" s="179"/>
      <c r="H50" s="179"/>
      <c r="I50" s="179"/>
      <c r="J50" s="179"/>
      <c r="K50" s="179"/>
      <c r="L50" s="179"/>
      <c r="M50" s="179"/>
      <c r="Q50" s="114" t="s">
        <v>89</v>
      </c>
      <c r="R50" s="153" t="n">
        <f aca="false">recette!M12</f>
        <v>200</v>
      </c>
      <c r="S50" s="110" t="n">
        <f aca="false">quantite_matiere!M19+quantite_matiere!N19</f>
        <v>0</v>
      </c>
      <c r="T50" s="110"/>
      <c r="U50" s="110"/>
      <c r="V50" s="110"/>
      <c r="W50" s="110"/>
      <c r="X50" s="131"/>
      <c r="Y50" s="121"/>
      <c r="Z50" s="121"/>
      <c r="AB50" s="114" t="s">
        <v>55</v>
      </c>
      <c r="AC50" s="146" t="n">
        <f aca="false">recette!Y11</f>
        <v>0</v>
      </c>
      <c r="AD50" s="110" t="s">
        <v>104</v>
      </c>
      <c r="AE50" s="110"/>
      <c r="AF50" s="110"/>
      <c r="AG50" s="110"/>
      <c r="AH50" s="110"/>
    </row>
    <row r="51" customFormat="false" ht="24" hidden="false" customHeight="true" outlineLevel="0" collapsed="false">
      <c r="B51" s="108" t="s">
        <v>58</v>
      </c>
      <c r="C51" s="108"/>
      <c r="D51" s="110" t="n">
        <f aca="false">quantite_matiere!J52+quantite_matiere!K52</f>
        <v>0</v>
      </c>
      <c r="E51" s="110"/>
      <c r="F51" s="110"/>
      <c r="G51" s="110"/>
      <c r="H51" s="110"/>
      <c r="I51" s="110"/>
      <c r="J51" s="110"/>
      <c r="K51" s="110"/>
      <c r="L51" s="110"/>
      <c r="M51" s="110"/>
      <c r="Q51" s="108" t="s">
        <v>93</v>
      </c>
      <c r="R51" s="108"/>
      <c r="S51" s="110" t="n">
        <f aca="false">quantite_matiere!M53+quantite_matiere!N53</f>
        <v>0</v>
      </c>
      <c r="T51" s="110"/>
      <c r="U51" s="110"/>
      <c r="V51" s="110"/>
      <c r="W51" s="110"/>
      <c r="X51" s="180"/>
      <c r="Y51" s="121"/>
      <c r="Z51" s="121"/>
      <c r="AB51" s="181" t="s">
        <v>93</v>
      </c>
      <c r="AC51" s="181"/>
      <c r="AD51" s="178" t="s">
        <v>105</v>
      </c>
      <c r="AE51" s="178"/>
      <c r="AF51" s="178"/>
      <c r="AG51" s="178"/>
      <c r="AH51" s="178"/>
    </row>
    <row r="52" customFormat="false" ht="24" hidden="false" customHeight="true" outlineLevel="0" collapsed="false">
      <c r="B52" s="108" t="s">
        <v>63</v>
      </c>
      <c r="C52" s="182" t="n">
        <f aca="false">recette!K16</f>
        <v>162</v>
      </c>
      <c r="D52" s="110" t="n">
        <f aca="false">quantite_matiere!K22</f>
        <v>0</v>
      </c>
      <c r="E52" s="110"/>
      <c r="F52" s="110"/>
      <c r="G52" s="110"/>
      <c r="H52" s="110"/>
      <c r="I52" s="110"/>
      <c r="J52" s="110"/>
      <c r="K52" s="110"/>
      <c r="L52" s="110"/>
      <c r="M52" s="110"/>
      <c r="Q52" s="108"/>
      <c r="R52" s="182" t="n">
        <f aca="false">recette!N36</f>
        <v>212</v>
      </c>
      <c r="S52" s="110" t="n">
        <f aca="false">quantite_matiere!N42</f>
        <v>0</v>
      </c>
      <c r="T52" s="110"/>
      <c r="U52" s="110"/>
      <c r="V52" s="110"/>
      <c r="W52" s="110"/>
      <c r="AB52" s="126"/>
      <c r="AC52" s="126"/>
      <c r="AD52" s="183"/>
      <c r="AE52" s="112"/>
      <c r="AF52" s="183"/>
      <c r="AG52" s="112"/>
      <c r="AH52" s="183"/>
    </row>
    <row r="53" customFormat="false" ht="24" hidden="false" customHeight="true" outlineLevel="0" collapsed="false">
      <c r="B53" s="129"/>
      <c r="C53" s="129"/>
      <c r="D53" s="110" t="s">
        <v>67</v>
      </c>
      <c r="E53" s="110"/>
      <c r="F53" s="110"/>
      <c r="G53" s="110"/>
      <c r="H53" s="110"/>
      <c r="J53" s="95" t="s">
        <v>63</v>
      </c>
      <c r="K53" s="95"/>
      <c r="L53" s="95"/>
      <c r="M53" s="95"/>
      <c r="Q53" s="129"/>
      <c r="R53" s="129"/>
      <c r="S53" s="110" t="s">
        <v>67</v>
      </c>
      <c r="T53" s="110"/>
      <c r="U53" s="110"/>
      <c r="V53" s="110"/>
      <c r="W53" s="110"/>
      <c r="X53" s="110"/>
    </row>
    <row r="54" customFormat="false" ht="24" hidden="false" customHeight="true" outlineLevel="0" collapsed="false">
      <c r="B54" s="108" t="s">
        <v>58</v>
      </c>
      <c r="C54" s="108"/>
      <c r="D54" s="110" t="n">
        <f aca="false">quantite_matiere!J52</f>
        <v>0</v>
      </c>
      <c r="E54" s="110"/>
      <c r="F54" s="110"/>
      <c r="G54" s="110"/>
      <c r="H54" s="110"/>
      <c r="J54" s="110" t="n">
        <f aca="false">quantite_matiere!K52</f>
        <v>0</v>
      </c>
      <c r="K54" s="110"/>
      <c r="L54" s="110"/>
      <c r="M54" s="110"/>
      <c r="Q54" s="108" t="s">
        <v>93</v>
      </c>
      <c r="R54" s="108"/>
      <c r="S54" s="110" t="n">
        <f aca="false">quantite_matiere!M52</f>
        <v>0</v>
      </c>
      <c r="T54" s="110"/>
      <c r="U54" s="110"/>
      <c r="V54" s="110"/>
      <c r="W54" s="110"/>
      <c r="X54" s="110"/>
    </row>
    <row r="55" customFormat="false" ht="24" hidden="false" customHeight="true" outlineLevel="0" collapsed="false">
      <c r="B55" s="108" t="s">
        <v>72</v>
      </c>
      <c r="C55" s="108"/>
      <c r="D55" s="132" t="n">
        <f aca="false">quantite_matiere!J2</f>
        <v>0</v>
      </c>
      <c r="E55" s="133" t="s">
        <v>30</v>
      </c>
      <c r="F55" s="163" t="n">
        <f aca="false">quantite_matiere!J3</f>
        <v>0</v>
      </c>
      <c r="G55" s="184"/>
      <c r="H55" s="136" t="s">
        <v>31</v>
      </c>
      <c r="I55" s="133"/>
      <c r="J55" s="163" t="n">
        <f aca="false">quantite_matiere!K2</f>
        <v>0</v>
      </c>
      <c r="K55" s="185" t="s">
        <v>30</v>
      </c>
      <c r="L55" s="185"/>
      <c r="M55" s="136"/>
      <c r="Q55" s="108" t="s">
        <v>72</v>
      </c>
      <c r="R55" s="108"/>
      <c r="S55" s="186" t="n">
        <f aca="false">quantite_matiere!M2</f>
        <v>0</v>
      </c>
      <c r="T55" s="187" t="s">
        <v>30</v>
      </c>
      <c r="U55" s="132" t="n">
        <f aca="false">quantite_matiere!M3</f>
        <v>0</v>
      </c>
      <c r="V55" s="187" t="s">
        <v>31</v>
      </c>
      <c r="W55" s="188" t="n">
        <f aca="false">quantite_matiere!M4</f>
        <v>0</v>
      </c>
      <c r="X55" s="187" t="s">
        <v>32</v>
      </c>
      <c r="Y55" s="166"/>
      <c r="Z55" s="119"/>
    </row>
    <row r="56" customFormat="false" ht="60.75" hidden="false" customHeight="true" outlineLevel="0" collapsed="false">
      <c r="AC56" s="123" t="s">
        <v>60</v>
      </c>
      <c r="AD56" s="123"/>
      <c r="AE56" s="123"/>
      <c r="AF56" s="123"/>
      <c r="AG56" s="123"/>
      <c r="AH56" s="123"/>
      <c r="AI56" s="123"/>
    </row>
    <row r="57" customFormat="false" ht="24" hidden="false" customHeight="true" outlineLevel="0" collapsed="false">
      <c r="B57" s="149"/>
      <c r="C57" s="150" t="s">
        <v>60</v>
      </c>
      <c r="D57" s="150"/>
      <c r="E57" s="150"/>
      <c r="F57" s="150"/>
      <c r="G57" s="150"/>
      <c r="H57" s="150"/>
      <c r="I57" s="150"/>
      <c r="J57" s="150"/>
      <c r="K57" s="150"/>
      <c r="R57" s="95" t="s">
        <v>106</v>
      </c>
      <c r="S57" s="95"/>
      <c r="T57" s="95"/>
      <c r="U57" s="95"/>
      <c r="V57" s="95"/>
      <c r="W57" s="95"/>
      <c r="X57" s="95"/>
      <c r="AC57" s="106" t="s">
        <v>47</v>
      </c>
      <c r="AD57" s="95" t="s">
        <v>48</v>
      </c>
      <c r="AE57" s="95"/>
      <c r="AF57" s="95"/>
      <c r="AG57" s="95"/>
      <c r="AH57" s="95"/>
      <c r="AI57" s="95"/>
    </row>
    <row r="58" customFormat="false" ht="24" hidden="false" customHeight="true" outlineLevel="0" collapsed="false">
      <c r="B58" s="149"/>
      <c r="C58" s="189" t="s">
        <v>47</v>
      </c>
      <c r="D58" s="150" t="s">
        <v>48</v>
      </c>
      <c r="E58" s="150"/>
      <c r="F58" s="150"/>
      <c r="G58" s="150"/>
      <c r="H58" s="150"/>
      <c r="I58" s="150"/>
      <c r="J58" s="150"/>
      <c r="K58" s="150"/>
      <c r="R58" s="106" t="s">
        <v>47</v>
      </c>
      <c r="S58" s="95" t="s">
        <v>48</v>
      </c>
      <c r="T58" s="95"/>
      <c r="U58" s="95"/>
      <c r="V58" s="95"/>
      <c r="W58" s="95"/>
      <c r="X58" s="95"/>
      <c r="AB58" s="108" t="s">
        <v>77</v>
      </c>
      <c r="AC58" s="108"/>
      <c r="AD58" s="110" t="s">
        <v>107</v>
      </c>
      <c r="AE58" s="110"/>
      <c r="AF58" s="110"/>
      <c r="AG58" s="110" t="s">
        <v>108</v>
      </c>
      <c r="AH58" s="110"/>
      <c r="AI58" s="110"/>
    </row>
    <row r="59" customFormat="false" ht="40.5" hidden="false" customHeight="true" outlineLevel="0" collapsed="false">
      <c r="B59" s="72" t="s">
        <v>50</v>
      </c>
      <c r="C59" s="182" t="n">
        <f aca="false">recette!P4</f>
        <v>900</v>
      </c>
      <c r="D59" s="155" t="n">
        <f aca="false">quantite_matiere!P11</f>
        <v>0</v>
      </c>
      <c r="E59" s="155"/>
      <c r="F59" s="155"/>
      <c r="G59" s="155"/>
      <c r="H59" s="155"/>
      <c r="I59" s="155"/>
      <c r="J59" s="155"/>
      <c r="K59" s="155"/>
      <c r="Q59" s="190" t="s">
        <v>109</v>
      </c>
      <c r="R59" s="191" t="s">
        <v>110</v>
      </c>
      <c r="S59" s="110" t="n">
        <f aca="false">quantite_matiere!R11</f>
        <v>0</v>
      </c>
      <c r="T59" s="110"/>
      <c r="U59" s="110" t="n">
        <f aca="false">quantite_matiere!R12</f>
        <v>0</v>
      </c>
      <c r="V59" s="110"/>
      <c r="W59" s="110" t="n">
        <f aca="false">quantite_matiere!R15</f>
        <v>0</v>
      </c>
      <c r="X59" s="110"/>
      <c r="AB59" s="192" t="s">
        <v>81</v>
      </c>
      <c r="AC59" s="193" t="n">
        <f aca="false">recette!AE4</f>
        <v>0</v>
      </c>
      <c r="AD59" s="194" t="s">
        <v>111</v>
      </c>
      <c r="AE59" s="194"/>
      <c r="AF59" s="194"/>
      <c r="AG59" s="194"/>
      <c r="AH59" s="194"/>
      <c r="AI59" s="194"/>
    </row>
    <row r="60" customFormat="false" ht="24" hidden="false" customHeight="true" outlineLevel="0" collapsed="false">
      <c r="B60" s="72" t="s">
        <v>81</v>
      </c>
      <c r="C60" s="195" t="n">
        <f aca="false">recette!P5</f>
        <v>100</v>
      </c>
      <c r="D60" s="155" t="n">
        <f aca="false">quantite_matiere!P12</f>
        <v>0</v>
      </c>
      <c r="E60" s="155"/>
      <c r="F60" s="155"/>
      <c r="G60" s="155"/>
      <c r="H60" s="155"/>
      <c r="I60" s="155"/>
      <c r="J60" s="155"/>
      <c r="K60" s="155"/>
      <c r="Q60" s="114" t="s">
        <v>52</v>
      </c>
      <c r="R60" s="195" t="n">
        <f aca="false">recette!R9</f>
        <v>900</v>
      </c>
      <c r="S60" s="179" t="n">
        <f aca="false">quantite_matiere!R16</f>
        <v>0</v>
      </c>
      <c r="T60" s="179"/>
      <c r="U60" s="179"/>
      <c r="V60" s="179"/>
      <c r="W60" s="179"/>
      <c r="X60" s="179"/>
      <c r="AB60" s="114" t="s">
        <v>52</v>
      </c>
      <c r="AC60" s="193" t="n">
        <f aca="false">recette!AT8</f>
        <v>0</v>
      </c>
      <c r="AD60" s="179" t="s">
        <v>112</v>
      </c>
      <c r="AE60" s="179"/>
      <c r="AF60" s="179"/>
      <c r="AG60" s="179"/>
      <c r="AH60" s="179"/>
      <c r="AI60" s="179"/>
    </row>
    <row r="61" customFormat="false" ht="24" hidden="false" customHeight="true" outlineLevel="0" collapsed="false">
      <c r="B61" s="157" t="s">
        <v>52</v>
      </c>
      <c r="C61" s="195" t="n">
        <f aca="false">recette!P9</f>
        <v>750</v>
      </c>
      <c r="D61" s="196" t="n">
        <f aca="false">quantite_matiere!P16</f>
        <v>0</v>
      </c>
      <c r="E61" s="196"/>
      <c r="F61" s="196"/>
      <c r="G61" s="196"/>
      <c r="H61" s="196"/>
      <c r="I61" s="196"/>
      <c r="J61" s="196"/>
      <c r="K61" s="196"/>
      <c r="Q61" s="108" t="s">
        <v>53</v>
      </c>
      <c r="R61" s="195" t="n">
        <f aca="false">recette!R10</f>
        <v>16</v>
      </c>
      <c r="S61" s="110" t="n">
        <f aca="false">quantite_matiere!R17</f>
        <v>0</v>
      </c>
      <c r="T61" s="110"/>
      <c r="U61" s="110"/>
      <c r="V61" s="110"/>
      <c r="W61" s="110"/>
      <c r="X61" s="110"/>
      <c r="AB61" s="192" t="s">
        <v>53</v>
      </c>
      <c r="AC61" s="193" t="n">
        <f aca="false">recette!AT9</f>
        <v>0</v>
      </c>
      <c r="AD61" s="194" t="s">
        <v>113</v>
      </c>
      <c r="AE61" s="194"/>
      <c r="AF61" s="194"/>
      <c r="AG61" s="194"/>
      <c r="AH61" s="194"/>
      <c r="AI61" s="194"/>
    </row>
    <row r="62" customFormat="false" ht="24" hidden="false" customHeight="true" outlineLevel="0" collapsed="false">
      <c r="B62" s="72" t="s">
        <v>53</v>
      </c>
      <c r="C62" s="195" t="n">
        <f aca="false">recette!P10</f>
        <v>16</v>
      </c>
      <c r="D62" s="155" t="n">
        <f aca="false">quantite_matiere!P17</f>
        <v>0</v>
      </c>
      <c r="E62" s="155"/>
      <c r="F62" s="155"/>
      <c r="G62" s="155"/>
      <c r="H62" s="155"/>
      <c r="I62" s="155"/>
      <c r="J62" s="155"/>
      <c r="K62" s="155"/>
      <c r="Q62" s="114" t="s">
        <v>89</v>
      </c>
      <c r="R62" s="195" t="n">
        <f aca="false">recette!R12</f>
        <v>200</v>
      </c>
      <c r="S62" s="179" t="n">
        <f aca="false">quantite_matiere!R19</f>
        <v>0</v>
      </c>
      <c r="T62" s="179"/>
      <c r="U62" s="179"/>
      <c r="V62" s="179"/>
      <c r="W62" s="179"/>
      <c r="X62" s="179"/>
      <c r="AB62" s="114" t="s">
        <v>55</v>
      </c>
      <c r="AC62" s="193" t="n">
        <f aca="false">recette!AT10</f>
        <v>0</v>
      </c>
      <c r="AD62" s="179" t="s">
        <v>114</v>
      </c>
      <c r="AE62" s="179"/>
      <c r="AF62" s="179"/>
      <c r="AG62" s="179"/>
      <c r="AH62" s="179"/>
      <c r="AI62" s="179"/>
    </row>
    <row r="63" customFormat="false" ht="24" hidden="false" customHeight="true" outlineLevel="0" collapsed="false">
      <c r="B63" s="157" t="s">
        <v>55</v>
      </c>
      <c r="C63" s="195" t="n">
        <f aca="false">recette!P11</f>
        <v>200</v>
      </c>
      <c r="D63" s="196" t="n">
        <f aca="false">quantite_matiere!P18</f>
        <v>0</v>
      </c>
      <c r="E63" s="196"/>
      <c r="F63" s="196"/>
      <c r="G63" s="196"/>
      <c r="H63" s="196"/>
      <c r="I63" s="196"/>
      <c r="J63" s="196"/>
      <c r="K63" s="196"/>
      <c r="Q63" s="108" t="s">
        <v>115</v>
      </c>
      <c r="R63" s="195" t="n">
        <f aca="false">recette!R19</f>
        <v>119</v>
      </c>
      <c r="S63" s="110" t="n">
        <f aca="false">quantite_matiere!R25</f>
        <v>0</v>
      </c>
      <c r="T63" s="110"/>
      <c r="U63" s="110"/>
      <c r="V63" s="110"/>
      <c r="W63" s="110"/>
      <c r="X63" s="110"/>
      <c r="AB63" s="192" t="s">
        <v>115</v>
      </c>
      <c r="AC63" s="193" t="n">
        <f aca="false">recette!AT18</f>
        <v>0</v>
      </c>
      <c r="AD63" s="194" t="s">
        <v>116</v>
      </c>
      <c r="AE63" s="194"/>
      <c r="AF63" s="194"/>
      <c r="AG63" s="194"/>
      <c r="AH63" s="194"/>
      <c r="AI63" s="194"/>
    </row>
    <row r="64" customFormat="false" ht="24" hidden="false" customHeight="true" outlineLevel="0" collapsed="false">
      <c r="B64" s="72" t="s">
        <v>115</v>
      </c>
      <c r="C64" s="195" t="n">
        <f aca="false">recette!P19</f>
        <v>125</v>
      </c>
      <c r="D64" s="155" t="n">
        <f aca="false">quantite_matiere!P25</f>
        <v>0</v>
      </c>
      <c r="E64" s="155"/>
      <c r="F64" s="155"/>
      <c r="G64" s="155"/>
      <c r="H64" s="155"/>
      <c r="I64" s="155"/>
      <c r="J64" s="155"/>
      <c r="K64" s="155"/>
      <c r="Q64" s="108" t="s">
        <v>93</v>
      </c>
      <c r="R64" s="108"/>
      <c r="S64" s="110" t="n">
        <f aca="false">quantite_matiere!R53</f>
        <v>0</v>
      </c>
      <c r="T64" s="110"/>
      <c r="U64" s="110"/>
      <c r="V64" s="110"/>
      <c r="W64" s="110"/>
      <c r="X64" s="110"/>
      <c r="AB64" s="108" t="s">
        <v>93</v>
      </c>
      <c r="AC64" s="108"/>
      <c r="AD64" s="110" t="s">
        <v>117</v>
      </c>
      <c r="AE64" s="110"/>
      <c r="AF64" s="110"/>
      <c r="AG64" s="110"/>
      <c r="AH64" s="110"/>
      <c r="AI64" s="110"/>
    </row>
    <row r="65" customFormat="false" ht="24" hidden="false" customHeight="true" outlineLevel="0" collapsed="false">
      <c r="B65" s="72" t="s">
        <v>93</v>
      </c>
      <c r="C65" s="72"/>
      <c r="D65" s="155" t="n">
        <f aca="false">quantite_matiere!P53</f>
        <v>0</v>
      </c>
      <c r="E65" s="155"/>
      <c r="F65" s="155"/>
      <c r="G65" s="155"/>
      <c r="H65" s="155"/>
      <c r="I65" s="155"/>
      <c r="J65" s="155"/>
      <c r="K65" s="155"/>
      <c r="Q65" s="108" t="s">
        <v>72</v>
      </c>
      <c r="R65" s="108"/>
      <c r="S65" s="197" t="n">
        <f aca="false">quantite_matiere!R2</f>
        <v>0</v>
      </c>
      <c r="T65" s="198" t="s">
        <v>30</v>
      </c>
      <c r="U65" s="197" t="n">
        <f aca="false">quantite_matiere!R3</f>
        <v>0</v>
      </c>
      <c r="V65" s="198" t="s">
        <v>31</v>
      </c>
      <c r="W65" s="199"/>
      <c r="X65" s="200"/>
      <c r="AB65" s="201"/>
      <c r="AC65" s="201"/>
      <c r="AD65" s="183"/>
      <c r="AE65" s="112"/>
      <c r="AF65" s="183"/>
      <c r="AG65" s="112"/>
      <c r="AH65" s="183"/>
      <c r="AI65" s="112"/>
    </row>
    <row r="66" customFormat="false" ht="24" hidden="false" customHeight="true" outlineLevel="0" collapsed="false">
      <c r="B66" s="72" t="s">
        <v>72</v>
      </c>
      <c r="C66" s="72"/>
      <c r="D66" s="202" t="n">
        <f aca="false">quantite_matiere!P2</f>
        <v>0</v>
      </c>
      <c r="E66" s="203" t="s">
        <v>30</v>
      </c>
      <c r="F66" s="78" t="n">
        <f aca="false">quantite_matiere!P3</f>
        <v>0</v>
      </c>
      <c r="G66" s="78"/>
      <c r="H66" s="203" t="s">
        <v>31</v>
      </c>
      <c r="I66" s="204" t="n">
        <f aca="false">quantite_matiere!P4</f>
        <v>0</v>
      </c>
      <c r="J66" s="205" t="s">
        <v>32</v>
      </c>
      <c r="K66" s="205"/>
      <c r="R66" s="126"/>
      <c r="S66" s="126"/>
      <c r="T66" s="126"/>
      <c r="U66" s="126"/>
      <c r="V66" s="126"/>
      <c r="W66" s="126"/>
      <c r="X66" s="126"/>
      <c r="Y66" s="126"/>
      <c r="Z66" s="126"/>
    </row>
    <row r="67" customFormat="false" ht="51.75" hidden="false" customHeight="true" outlineLevel="0" collapsed="false">
      <c r="Z67" s="126"/>
    </row>
    <row r="68" customFormat="false" ht="24" hidden="false" customHeight="true" outlineLevel="0" collapsed="false">
      <c r="C68" s="95" t="s">
        <v>14</v>
      </c>
      <c r="D68" s="95"/>
      <c r="E68" s="95"/>
      <c r="F68" s="95"/>
      <c r="G68" s="95"/>
      <c r="H68" s="95"/>
      <c r="R68" s="95" t="s">
        <v>17</v>
      </c>
      <c r="S68" s="95"/>
      <c r="T68" s="95"/>
      <c r="U68" s="95"/>
      <c r="V68" s="95"/>
      <c r="W68" s="95"/>
      <c r="X68" s="95"/>
    </row>
    <row r="69" customFormat="false" ht="24" hidden="false" customHeight="true" outlineLevel="0" collapsed="false">
      <c r="C69" s="106" t="s">
        <v>47</v>
      </c>
      <c r="D69" s="95" t="s">
        <v>48</v>
      </c>
      <c r="E69" s="95"/>
      <c r="F69" s="95"/>
      <c r="G69" s="95"/>
      <c r="H69" s="95"/>
      <c r="R69" s="106" t="s">
        <v>47</v>
      </c>
      <c r="S69" s="95" t="s">
        <v>48</v>
      </c>
      <c r="T69" s="95"/>
      <c r="U69" s="95"/>
      <c r="V69" s="95"/>
      <c r="W69" s="95"/>
      <c r="X69" s="95"/>
    </row>
    <row r="70" customFormat="false" ht="24" hidden="false" customHeight="true" outlineLevel="0" collapsed="false">
      <c r="B70" s="108" t="s">
        <v>118</v>
      </c>
      <c r="C70" s="206" t="n">
        <f aca="false">recette!AF2</f>
        <v>1000</v>
      </c>
      <c r="D70" s="110" t="n">
        <f aca="false">quantite_matiere!AF9</f>
        <v>0</v>
      </c>
      <c r="E70" s="110"/>
      <c r="F70" s="110"/>
      <c r="G70" s="110"/>
      <c r="H70" s="110"/>
      <c r="Q70" s="108" t="s">
        <v>119</v>
      </c>
      <c r="R70" s="195" t="n">
        <f aca="false">recette!AJ2</f>
        <v>1000</v>
      </c>
      <c r="S70" s="110" t="n">
        <f aca="false">quantite_matiere!AK9</f>
        <v>0</v>
      </c>
      <c r="T70" s="110"/>
      <c r="U70" s="110"/>
      <c r="V70" s="110"/>
      <c r="W70" s="110"/>
      <c r="X70" s="110"/>
    </row>
    <row r="71" customFormat="false" ht="24" hidden="false" customHeight="true" outlineLevel="0" collapsed="false">
      <c r="B71" s="114" t="s">
        <v>52</v>
      </c>
      <c r="C71" s="153" t="n">
        <f aca="false">recette!AF9</f>
        <v>605</v>
      </c>
      <c r="D71" s="110" t="n">
        <f aca="false">quantite_matiere!AF16</f>
        <v>0</v>
      </c>
      <c r="E71" s="110"/>
      <c r="F71" s="110"/>
      <c r="G71" s="110"/>
      <c r="H71" s="110"/>
      <c r="Q71" s="114" t="s">
        <v>52</v>
      </c>
      <c r="R71" s="195" t="n">
        <f aca="false">recette!AJ9</f>
        <v>700</v>
      </c>
      <c r="S71" s="110" t="n">
        <f aca="false">quantite_matiere!AK16</f>
        <v>0</v>
      </c>
      <c r="T71" s="110"/>
      <c r="U71" s="110"/>
      <c r="V71" s="110"/>
      <c r="W71" s="110"/>
      <c r="X71" s="110"/>
    </row>
    <row r="72" customFormat="false" ht="24" hidden="false" customHeight="true" outlineLevel="0" collapsed="false">
      <c r="B72" s="108" t="s">
        <v>53</v>
      </c>
      <c r="C72" s="153" t="n">
        <f aca="false">recette!AF10</f>
        <v>16</v>
      </c>
      <c r="D72" s="110" t="n">
        <f aca="false">quantite_matiere!AF17</f>
        <v>0</v>
      </c>
      <c r="E72" s="110"/>
      <c r="F72" s="110"/>
      <c r="G72" s="110"/>
      <c r="H72" s="110"/>
      <c r="Q72" s="108" t="s">
        <v>53</v>
      </c>
      <c r="R72" s="195" t="n">
        <f aca="false">recette!AJ10</f>
        <v>16</v>
      </c>
      <c r="S72" s="110" t="n">
        <f aca="false">quantite_matiere!AK17</f>
        <v>0</v>
      </c>
      <c r="T72" s="110"/>
      <c r="U72" s="110"/>
      <c r="V72" s="110"/>
      <c r="W72" s="110"/>
      <c r="X72" s="110"/>
    </row>
    <row r="73" customFormat="false" ht="24" hidden="false" customHeight="true" outlineLevel="0" collapsed="false">
      <c r="B73" s="114" t="s">
        <v>89</v>
      </c>
      <c r="C73" s="153" t="n">
        <f aca="false">recette!AF12</f>
        <v>200</v>
      </c>
      <c r="D73" s="110" t="n">
        <f aca="false">quantite_matiere!AF19</f>
        <v>0</v>
      </c>
      <c r="E73" s="110"/>
      <c r="F73" s="110"/>
      <c r="G73" s="110"/>
      <c r="H73" s="110"/>
      <c r="Q73" s="114" t="s">
        <v>89</v>
      </c>
      <c r="R73" s="195" t="n">
        <f aca="false">recette!AJ12</f>
        <v>200</v>
      </c>
      <c r="S73" s="110" t="n">
        <f aca="false">quantite_matiere!AK19</f>
        <v>0</v>
      </c>
      <c r="T73" s="110"/>
      <c r="U73" s="110"/>
      <c r="V73" s="110"/>
      <c r="W73" s="110"/>
      <c r="X73" s="110"/>
    </row>
    <row r="74" customFormat="false" ht="24" hidden="false" customHeight="true" outlineLevel="0" collapsed="false">
      <c r="B74" s="114" t="s">
        <v>120</v>
      </c>
      <c r="C74" s="153" t="n">
        <f aca="false">recette!AF22</f>
        <v>78</v>
      </c>
      <c r="D74" s="110" t="n">
        <f aca="false">quantite_matiere!AF28</f>
        <v>0</v>
      </c>
      <c r="E74" s="110"/>
      <c r="F74" s="110"/>
      <c r="G74" s="110"/>
      <c r="H74" s="110"/>
      <c r="Q74" s="108" t="s">
        <v>121</v>
      </c>
      <c r="R74" s="195" t="n">
        <f aca="false">recette!AJ32</f>
        <v>80</v>
      </c>
      <c r="S74" s="110" t="n">
        <f aca="false">quantite_matiere!AK38</f>
        <v>0</v>
      </c>
      <c r="T74" s="110"/>
      <c r="U74" s="110"/>
      <c r="V74" s="110"/>
      <c r="W74" s="110"/>
      <c r="X74" s="110"/>
    </row>
    <row r="75" customFormat="false" ht="24" hidden="false" customHeight="true" outlineLevel="0" collapsed="false">
      <c r="B75" s="114" t="s">
        <v>122</v>
      </c>
      <c r="C75" s="153" t="n">
        <f aca="false">recette!AF29</f>
        <v>104</v>
      </c>
      <c r="D75" s="110" t="n">
        <f aca="false">quantite_matiere!AF35</f>
        <v>0</v>
      </c>
      <c r="E75" s="110"/>
      <c r="F75" s="110"/>
      <c r="G75" s="110"/>
      <c r="H75" s="110"/>
      <c r="Q75" s="108" t="s">
        <v>123</v>
      </c>
      <c r="R75" s="195" t="n">
        <f aca="false">recette!AJ34</f>
        <v>152</v>
      </c>
      <c r="S75" s="110" t="n">
        <f aca="false">quantite_matiere!AK40</f>
        <v>0</v>
      </c>
      <c r="T75" s="110"/>
      <c r="U75" s="110"/>
      <c r="V75" s="110"/>
      <c r="W75" s="110"/>
      <c r="X75" s="110"/>
    </row>
    <row r="76" customFormat="false" ht="24" hidden="false" customHeight="true" outlineLevel="0" collapsed="false">
      <c r="B76" s="114" t="s">
        <v>124</v>
      </c>
      <c r="C76" s="153" t="n">
        <f aca="false">recette!AF30</f>
        <v>29</v>
      </c>
      <c r="D76" s="110" t="n">
        <f aca="false">quantite_matiere!AF36</f>
        <v>0</v>
      </c>
      <c r="E76" s="110"/>
      <c r="F76" s="110"/>
      <c r="G76" s="110"/>
      <c r="H76" s="110"/>
      <c r="Q76" s="108" t="s">
        <v>125</v>
      </c>
      <c r="R76" s="195" t="n">
        <f aca="false">recette!AJ35</f>
        <v>72</v>
      </c>
      <c r="S76" s="110" t="n">
        <f aca="false">quantite_matiere!AK41</f>
        <v>0</v>
      </c>
      <c r="T76" s="110"/>
      <c r="U76" s="110"/>
      <c r="V76" s="110"/>
      <c r="W76" s="110"/>
      <c r="X76" s="110"/>
    </row>
    <row r="77" customFormat="false" ht="24" hidden="false" customHeight="true" outlineLevel="0" collapsed="false">
      <c r="B77" s="114" t="s">
        <v>126</v>
      </c>
      <c r="C77" s="153" t="n">
        <f aca="false">recette!AF31</f>
        <v>125</v>
      </c>
      <c r="D77" s="110" t="n">
        <f aca="false">quantite_matiere!AF37</f>
        <v>0</v>
      </c>
      <c r="E77" s="110"/>
      <c r="F77" s="110"/>
      <c r="G77" s="110"/>
      <c r="H77" s="110"/>
      <c r="Q77" s="108" t="s">
        <v>127</v>
      </c>
      <c r="R77" s="195" t="n">
        <f aca="false">recette!AJ29</f>
        <v>85</v>
      </c>
      <c r="S77" s="110" t="n">
        <f aca="false">quantite_matiere!AK35</f>
        <v>0</v>
      </c>
      <c r="T77" s="110"/>
      <c r="U77" s="110"/>
      <c r="V77" s="110"/>
      <c r="W77" s="110"/>
      <c r="X77" s="110"/>
    </row>
    <row r="78" customFormat="false" ht="24" hidden="false" customHeight="true" outlineLevel="0" collapsed="false">
      <c r="B78" s="124" t="s">
        <v>93</v>
      </c>
      <c r="C78" s="124"/>
      <c r="D78" s="110" t="n">
        <f aca="false">quantite_matiere!AF53</f>
        <v>0</v>
      </c>
      <c r="E78" s="110"/>
      <c r="F78" s="110"/>
      <c r="G78" s="110"/>
      <c r="H78" s="110"/>
      <c r="Q78" s="108" t="s">
        <v>93</v>
      </c>
      <c r="S78" s="110" t="n">
        <f aca="false">quantite_matiere!AK53</f>
        <v>0</v>
      </c>
      <c r="T78" s="110"/>
      <c r="U78" s="110"/>
      <c r="V78" s="110"/>
      <c r="W78" s="110"/>
      <c r="X78" s="110"/>
    </row>
    <row r="79" customFormat="false" ht="24" hidden="false" customHeight="true" outlineLevel="0" collapsed="false">
      <c r="B79" s="108" t="s">
        <v>72</v>
      </c>
      <c r="C79" s="108"/>
      <c r="D79" s="207" t="n">
        <f aca="false">quantite_matiere!AF2</f>
        <v>0</v>
      </c>
      <c r="E79" s="207"/>
      <c r="F79" s="207"/>
      <c r="G79" s="207"/>
      <c r="H79" s="207"/>
      <c r="I79" s="208"/>
      <c r="J79" s="208"/>
      <c r="K79" s="208"/>
      <c r="L79" s="208"/>
      <c r="M79" s="208"/>
      <c r="N79" s="208"/>
      <c r="O79" s="208"/>
      <c r="Q79" s="108" t="s">
        <v>72</v>
      </c>
      <c r="R79" s="108"/>
      <c r="S79" s="110" t="n">
        <f aca="false">quantite_matiere!AK2</f>
        <v>0</v>
      </c>
      <c r="T79" s="110"/>
      <c r="U79" s="110"/>
      <c r="V79" s="110"/>
      <c r="W79" s="110"/>
      <c r="X79" s="110"/>
    </row>
    <row r="80" customFormat="false" ht="24" hidden="false" customHeight="true" outlineLevel="0" collapsed="false">
      <c r="B80" s="208"/>
      <c r="C80" s="208"/>
      <c r="D80" s="208"/>
      <c r="E80" s="208"/>
      <c r="F80" s="208"/>
      <c r="G80" s="208"/>
      <c r="H80" s="208"/>
      <c r="I80" s="208"/>
      <c r="J80" s="208"/>
      <c r="K80" s="208"/>
      <c r="L80" s="208"/>
      <c r="M80" s="208"/>
      <c r="N80" s="208"/>
      <c r="O80" s="208"/>
    </row>
    <row r="81" customFormat="false" ht="24" hidden="false" customHeight="true" outlineLevel="0" collapsed="false">
      <c r="B81" s="208"/>
      <c r="C81" s="208"/>
      <c r="D81" s="208"/>
      <c r="E81" s="208"/>
      <c r="F81" s="208"/>
      <c r="G81" s="208"/>
      <c r="H81" s="208"/>
      <c r="I81" s="208"/>
      <c r="J81" s="208"/>
      <c r="K81" s="208"/>
      <c r="L81" s="208"/>
      <c r="M81" s="208"/>
      <c r="N81" s="208"/>
      <c r="O81" s="208"/>
    </row>
    <row r="82" customFormat="false" ht="24" hidden="false" customHeight="true" outlineLevel="0" collapsed="false">
      <c r="B82" s="208"/>
      <c r="C82" s="208"/>
      <c r="D82" s="208"/>
      <c r="E82" s="208"/>
      <c r="F82" s="208"/>
      <c r="G82" s="208"/>
      <c r="H82" s="208"/>
      <c r="I82" s="208"/>
      <c r="J82" s="208"/>
      <c r="K82" s="208"/>
      <c r="L82" s="208"/>
      <c r="M82" s="208"/>
      <c r="N82" s="208"/>
      <c r="O82" s="208"/>
    </row>
    <row r="83" customFormat="false" ht="24" hidden="false" customHeight="true" outlineLevel="0" collapsed="false">
      <c r="C83" s="209" t="s">
        <v>15</v>
      </c>
      <c r="D83" s="209"/>
      <c r="E83" s="209"/>
      <c r="F83" s="209"/>
      <c r="G83" s="209"/>
      <c r="H83" s="209"/>
      <c r="I83" s="209"/>
      <c r="J83" s="209"/>
      <c r="K83" s="209"/>
      <c r="P83" s="208"/>
      <c r="R83" s="95" t="s">
        <v>11</v>
      </c>
      <c r="S83" s="95"/>
      <c r="T83" s="95"/>
      <c r="U83" s="95"/>
      <c r="V83" s="95"/>
      <c r="W83" s="95"/>
      <c r="X83" s="95"/>
      <c r="Y83" s="98"/>
      <c r="Z83" s="98"/>
    </row>
    <row r="84" customFormat="false" ht="24" hidden="false" customHeight="true" outlineLevel="0" collapsed="false">
      <c r="C84" s="210" t="s">
        <v>47</v>
      </c>
      <c r="D84" s="209" t="s">
        <v>48</v>
      </c>
      <c r="E84" s="209"/>
      <c r="F84" s="209"/>
      <c r="G84" s="209"/>
      <c r="H84" s="209"/>
      <c r="I84" s="209"/>
      <c r="J84" s="209"/>
      <c r="K84" s="209"/>
      <c r="P84" s="208"/>
      <c r="R84" s="106" t="s">
        <v>47</v>
      </c>
      <c r="S84" s="95" t="s">
        <v>48</v>
      </c>
      <c r="T84" s="95"/>
      <c r="U84" s="95"/>
      <c r="V84" s="95"/>
      <c r="W84" s="95"/>
      <c r="X84" s="95"/>
      <c r="Y84" s="98"/>
      <c r="Z84" s="98"/>
    </row>
    <row r="85" customFormat="false" ht="24" hidden="false" customHeight="true" outlineLevel="0" collapsed="false">
      <c r="B85" s="211" t="s">
        <v>88</v>
      </c>
      <c r="C85" s="212" t="n">
        <f aca="false">recette!AH2</f>
        <v>1000</v>
      </c>
      <c r="D85" s="141" t="n">
        <f aca="false">quantite_matiere!AH9+quantite_matiere!AI9</f>
        <v>0</v>
      </c>
      <c r="E85" s="141"/>
      <c r="F85" s="141"/>
      <c r="G85" s="141"/>
      <c r="H85" s="141"/>
      <c r="I85" s="141"/>
      <c r="J85" s="141"/>
      <c r="K85" s="141"/>
      <c r="P85" s="208"/>
      <c r="Q85" s="108" t="s">
        <v>11</v>
      </c>
      <c r="R85" s="154" t="n">
        <f aca="false">recette!V8</f>
        <v>900</v>
      </c>
      <c r="S85" s="110" t="n">
        <f aca="false">quantite_matiere!V15</f>
        <v>0</v>
      </c>
      <c r="T85" s="110"/>
      <c r="U85" s="110"/>
      <c r="V85" s="110"/>
      <c r="W85" s="110"/>
      <c r="X85" s="110"/>
      <c r="Y85" s="131"/>
      <c r="Z85" s="131"/>
    </row>
    <row r="86" customFormat="false" ht="24" hidden="false" customHeight="true" outlineLevel="0" collapsed="false">
      <c r="B86" s="213" t="s">
        <v>52</v>
      </c>
      <c r="C86" s="214" t="n">
        <f aca="false">recette!AH9</f>
        <v>700</v>
      </c>
      <c r="D86" s="141" t="n">
        <f aca="false">quantite_matiere!AH16+quantite_matiere!AI16</f>
        <v>0</v>
      </c>
      <c r="E86" s="141"/>
      <c r="F86" s="141"/>
      <c r="G86" s="141"/>
      <c r="H86" s="141"/>
      <c r="I86" s="141"/>
      <c r="J86" s="141"/>
      <c r="K86" s="141"/>
      <c r="P86" s="208"/>
      <c r="Q86" s="108" t="s">
        <v>57</v>
      </c>
      <c r="R86" s="154" t="n">
        <v>100</v>
      </c>
      <c r="S86" s="110" t="n">
        <f aca="false">quantite_matiere!V13</f>
        <v>0</v>
      </c>
      <c r="T86" s="110"/>
      <c r="U86" s="110"/>
      <c r="V86" s="110"/>
      <c r="W86" s="110"/>
      <c r="X86" s="110"/>
      <c r="Y86" s="131"/>
      <c r="Z86" s="131"/>
    </row>
    <row r="87" customFormat="false" ht="24" hidden="false" customHeight="true" outlineLevel="0" collapsed="false">
      <c r="B87" s="211" t="s">
        <v>53</v>
      </c>
      <c r="C87" s="214" t="n">
        <f aca="false">recette!AH10</f>
        <v>16</v>
      </c>
      <c r="D87" s="141" t="n">
        <f aca="false">quantite_matiere!AH17+quantite_matiere!AI17</f>
        <v>0</v>
      </c>
      <c r="E87" s="141"/>
      <c r="F87" s="141"/>
      <c r="G87" s="141"/>
      <c r="H87" s="141"/>
      <c r="I87" s="141"/>
      <c r="J87" s="141"/>
      <c r="K87" s="141"/>
      <c r="P87" s="208"/>
      <c r="Q87" s="114" t="s">
        <v>52</v>
      </c>
      <c r="R87" s="154" t="n">
        <f aca="false">recette!V9</f>
        <v>1000</v>
      </c>
      <c r="S87" s="110" t="n">
        <f aca="false">quantite_matiere!V16</f>
        <v>0</v>
      </c>
      <c r="T87" s="110"/>
      <c r="U87" s="110"/>
      <c r="V87" s="110"/>
      <c r="W87" s="110"/>
      <c r="X87" s="110"/>
      <c r="Y87" s="131"/>
      <c r="Z87" s="131"/>
    </row>
    <row r="88" customFormat="false" ht="24" hidden="false" customHeight="true" outlineLevel="0" collapsed="false">
      <c r="B88" s="213" t="s">
        <v>89</v>
      </c>
      <c r="C88" s="214" t="n">
        <f aca="false">recette!AH12</f>
        <v>200</v>
      </c>
      <c r="D88" s="141" t="n">
        <f aca="false">quantite_matiere!AH19+quantite_matiere!AI19</f>
        <v>0</v>
      </c>
      <c r="E88" s="141"/>
      <c r="F88" s="141"/>
      <c r="G88" s="141"/>
      <c r="H88" s="141"/>
      <c r="I88" s="141"/>
      <c r="J88" s="141"/>
      <c r="K88" s="141"/>
      <c r="P88" s="208"/>
      <c r="Q88" s="108" t="s">
        <v>53</v>
      </c>
      <c r="R88" s="154" t="n">
        <f aca="false">recette!V10</f>
        <v>16</v>
      </c>
      <c r="S88" s="110" t="n">
        <f aca="false">quantite_matiere!V17</f>
        <v>0</v>
      </c>
      <c r="T88" s="110"/>
      <c r="U88" s="110"/>
      <c r="V88" s="110"/>
      <c r="W88" s="110"/>
      <c r="X88" s="110"/>
      <c r="Y88" s="131"/>
      <c r="Z88" s="131"/>
    </row>
    <row r="89" customFormat="false" ht="24" hidden="false" customHeight="true" outlineLevel="0" collapsed="false">
      <c r="B89" s="211" t="s">
        <v>128</v>
      </c>
      <c r="C89" s="214" t="n">
        <f aca="false">recette!AH29</f>
        <v>60</v>
      </c>
      <c r="D89" s="141" t="n">
        <f aca="false">quantite_matiere!AH35+quantite_matiere!AI35</f>
        <v>0</v>
      </c>
      <c r="E89" s="141"/>
      <c r="F89" s="141"/>
      <c r="G89" s="141"/>
      <c r="H89" s="141"/>
      <c r="I89" s="141"/>
      <c r="J89" s="141"/>
      <c r="K89" s="141"/>
      <c r="P89" s="208"/>
      <c r="Q89" s="215" t="s">
        <v>89</v>
      </c>
      <c r="R89" s="154" t="n">
        <f aca="false">recette!V12</f>
        <v>200</v>
      </c>
      <c r="S89" s="110" t="n">
        <f aca="false">quantite_matiere!V19</f>
        <v>0</v>
      </c>
      <c r="T89" s="110"/>
      <c r="U89" s="110"/>
      <c r="V89" s="110"/>
      <c r="W89" s="110"/>
      <c r="X89" s="110"/>
      <c r="Y89" s="131"/>
      <c r="Z89" s="131"/>
    </row>
    <row r="90" customFormat="false" ht="24" hidden="false" customHeight="true" outlineLevel="0" collapsed="false">
      <c r="B90" s="211" t="s">
        <v>59</v>
      </c>
      <c r="C90" s="214" t="n">
        <f aca="false">recette!AH22</f>
        <v>60</v>
      </c>
      <c r="D90" s="141" t="n">
        <f aca="false">quantite_matiere!AH28+quantite_matiere!AI28</f>
        <v>0</v>
      </c>
      <c r="E90" s="141"/>
      <c r="F90" s="141"/>
      <c r="G90" s="141"/>
      <c r="H90" s="141"/>
      <c r="I90" s="141"/>
      <c r="J90" s="141"/>
      <c r="K90" s="141"/>
      <c r="P90" s="208"/>
      <c r="Q90" s="124" t="s">
        <v>129</v>
      </c>
      <c r="R90" s="154" t="n">
        <f aca="false">recette!V26</f>
        <v>127</v>
      </c>
      <c r="S90" s="110" t="n">
        <f aca="false">quantite_matiere!V34</f>
        <v>0</v>
      </c>
      <c r="T90" s="110"/>
      <c r="U90" s="110"/>
      <c r="V90" s="110"/>
      <c r="W90" s="110"/>
      <c r="X90" s="110"/>
      <c r="Y90" s="131"/>
      <c r="Z90" s="131"/>
    </row>
    <row r="91" customFormat="false" ht="24" hidden="false" customHeight="true" outlineLevel="0" collapsed="false">
      <c r="B91" s="211" t="s">
        <v>130</v>
      </c>
      <c r="C91" s="214" t="n">
        <f aca="false">recette!AI33</f>
        <v>134</v>
      </c>
      <c r="D91" s="141" t="n">
        <f aca="false">quantite_matiere!AI39</f>
        <v>0</v>
      </c>
      <c r="E91" s="141"/>
      <c r="F91" s="141"/>
      <c r="G91" s="141"/>
      <c r="H91" s="141"/>
      <c r="I91" s="141"/>
      <c r="J91" s="141"/>
      <c r="K91" s="141"/>
      <c r="P91" s="208"/>
      <c r="Q91" s="216" t="s">
        <v>93</v>
      </c>
      <c r="R91" s="216"/>
      <c r="S91" s="110" t="n">
        <f aca="false">quantite_matiere!V53</f>
        <v>0</v>
      </c>
      <c r="T91" s="110"/>
      <c r="U91" s="110"/>
      <c r="V91" s="110"/>
      <c r="W91" s="110"/>
      <c r="X91" s="110"/>
      <c r="Y91" s="131"/>
      <c r="Z91" s="131"/>
    </row>
    <row r="92" customFormat="false" ht="24" hidden="false" customHeight="true" outlineLevel="0" collapsed="false">
      <c r="B92" s="211" t="s">
        <v>131</v>
      </c>
      <c r="C92" s="214" t="n">
        <f aca="false">recette!AI21</f>
        <v>34</v>
      </c>
      <c r="D92" s="141" t="n">
        <f aca="false">quantite_matiere!AI27</f>
        <v>0</v>
      </c>
      <c r="E92" s="141"/>
      <c r="F92" s="141"/>
      <c r="G92" s="141"/>
      <c r="H92" s="141"/>
      <c r="I92" s="141"/>
      <c r="J92" s="141"/>
      <c r="K92" s="141"/>
      <c r="P92" s="208"/>
      <c r="Q92" s="108" t="s">
        <v>72</v>
      </c>
      <c r="R92" s="108"/>
      <c r="S92" s="217" t="n">
        <f aca="false">quantite_matiere!V2</f>
        <v>0</v>
      </c>
      <c r="T92" s="218"/>
      <c r="U92" s="219" t="s">
        <v>30</v>
      </c>
      <c r="V92" s="220" t="n">
        <f aca="false">quantite_matiere!V3</f>
        <v>0</v>
      </c>
      <c r="W92" s="220"/>
      <c r="X92" s="221" t="s">
        <v>31</v>
      </c>
      <c r="Y92" s="222"/>
      <c r="Z92" s="126"/>
    </row>
    <row r="93" customFormat="false" ht="24" hidden="false" customHeight="true" outlineLevel="0" collapsed="false">
      <c r="D93" s="141" t="s">
        <v>67</v>
      </c>
      <c r="E93" s="141"/>
      <c r="F93" s="141"/>
      <c r="G93" s="141"/>
      <c r="H93" s="141"/>
      <c r="I93" s="141"/>
      <c r="J93" s="141" t="s">
        <v>121</v>
      </c>
      <c r="K93" s="141"/>
      <c r="P93" s="208"/>
      <c r="Q93" s="112"/>
      <c r="R93" s="112"/>
      <c r="S93" s="222"/>
      <c r="T93" s="222"/>
      <c r="U93" s="126"/>
      <c r="V93" s="223"/>
      <c r="W93" s="223"/>
      <c r="X93" s="223"/>
      <c r="Y93" s="222"/>
      <c r="Z93" s="126"/>
    </row>
    <row r="94" customFormat="false" ht="27" hidden="false" customHeight="true" outlineLevel="0" collapsed="false">
      <c r="B94" s="211" t="s">
        <v>93</v>
      </c>
      <c r="C94" s="211"/>
      <c r="D94" s="141" t="n">
        <f aca="false">quantite_matiere!AH53</f>
        <v>0</v>
      </c>
      <c r="E94" s="141"/>
      <c r="F94" s="141"/>
      <c r="G94" s="141"/>
      <c r="H94" s="141"/>
      <c r="I94" s="141"/>
      <c r="J94" s="141" t="n">
        <f aca="false">quantite_matiere!AI52</f>
        <v>0</v>
      </c>
      <c r="K94" s="141"/>
      <c r="P94" s="208"/>
      <c r="Q94" s="224" t="s">
        <v>93</v>
      </c>
      <c r="R94" s="224"/>
      <c r="S94" s="225" t="n">
        <f aca="false">quantite_commandee!AM53</f>
        <v>0</v>
      </c>
      <c r="T94" s="225"/>
      <c r="U94" s="225"/>
      <c r="V94" s="225"/>
      <c r="W94" s="225"/>
      <c r="X94" s="225"/>
    </row>
    <row r="95" customFormat="false" ht="24" hidden="false" customHeight="true" outlineLevel="0" collapsed="false">
      <c r="B95" s="226" t="s">
        <v>72</v>
      </c>
      <c r="C95" s="226"/>
      <c r="D95" s="227" t="n">
        <f aca="false">quantite_matiere!AH2</f>
        <v>0</v>
      </c>
      <c r="E95" s="219" t="s">
        <v>30</v>
      </c>
      <c r="F95" s="227" t="n">
        <f aca="false">quantite_matiere!AH3</f>
        <v>0</v>
      </c>
      <c r="G95" s="228" t="s">
        <v>31</v>
      </c>
      <c r="H95" s="229" t="n">
        <f aca="false">quantite_matiere!AH4</f>
        <v>0</v>
      </c>
      <c r="I95" s="228" t="s">
        <v>32</v>
      </c>
      <c r="J95" s="141" t="n">
        <f aca="false">quantite_matiere!AI2</f>
        <v>0</v>
      </c>
      <c r="K95" s="141"/>
      <c r="L95" s="230"/>
      <c r="M95" s="230"/>
      <c r="N95" s="230"/>
      <c r="O95" s="230"/>
      <c r="P95" s="126"/>
      <c r="Q95" s="231"/>
      <c r="R95" s="231"/>
      <c r="S95" s="232"/>
      <c r="T95" s="98"/>
    </row>
    <row r="96" customFormat="false" ht="24" hidden="false" customHeight="true" outlineLevel="0" collapsed="false">
      <c r="A96" s="233"/>
      <c r="B96" s="233"/>
      <c r="C96" s="233"/>
      <c r="D96" s="233"/>
      <c r="E96" s="233"/>
      <c r="F96" s="233"/>
      <c r="G96" s="233"/>
      <c r="H96" s="233"/>
      <c r="I96" s="233"/>
      <c r="J96" s="233"/>
      <c r="K96" s="233"/>
      <c r="L96" s="233"/>
      <c r="M96" s="233"/>
      <c r="N96" s="233"/>
      <c r="O96" s="233"/>
      <c r="P96" s="233"/>
      <c r="Q96" s="233"/>
      <c r="R96" s="233"/>
      <c r="S96" s="233"/>
      <c r="T96" s="233"/>
      <c r="U96" s="233"/>
    </row>
    <row r="97" customFormat="false" ht="27.75" hidden="false" customHeight="true" outlineLevel="0" collapsed="false">
      <c r="L97" s="234"/>
      <c r="M97" s="234"/>
      <c r="N97" s="234"/>
      <c r="O97" s="126"/>
      <c r="P97" s="234"/>
      <c r="Q97" s="234"/>
      <c r="R97" s="234"/>
      <c r="S97" s="131"/>
    </row>
    <row r="98" customFormat="false" ht="27.75" hidden="false" customHeight="true" outlineLevel="0" collapsed="false">
      <c r="B98" s="126"/>
      <c r="C98" s="209" t="s">
        <v>132</v>
      </c>
      <c r="D98" s="209"/>
      <c r="E98" s="209"/>
      <c r="F98" s="209"/>
      <c r="G98" s="209"/>
      <c r="H98" s="209"/>
      <c r="I98" s="126"/>
      <c r="J98" s="235" t="s">
        <v>133</v>
      </c>
      <c r="K98" s="235"/>
      <c r="L98" s="234"/>
      <c r="M98" s="234"/>
      <c r="N98" s="234"/>
      <c r="O98" s="126"/>
      <c r="P98" s="209" t="s">
        <v>134</v>
      </c>
      <c r="Q98" s="209"/>
      <c r="R98" s="209"/>
      <c r="S98" s="131"/>
      <c r="U98" s="236" t="s">
        <v>135</v>
      </c>
      <c r="V98" s="236"/>
      <c r="W98" s="236"/>
    </row>
    <row r="99" customFormat="false" ht="25.5" hidden="false" customHeight="true" outlineLevel="0" collapsed="false">
      <c r="B99" s="126"/>
      <c r="C99" s="237" t="s">
        <v>47</v>
      </c>
      <c r="D99" s="209" t="s">
        <v>48</v>
      </c>
      <c r="E99" s="209"/>
      <c r="F99" s="209"/>
      <c r="G99" s="209"/>
      <c r="H99" s="209"/>
      <c r="I99" s="126"/>
      <c r="J99" s="235" t="s">
        <v>47</v>
      </c>
      <c r="K99" s="235"/>
      <c r="L99" s="238" t="s">
        <v>48</v>
      </c>
      <c r="M99" s="238"/>
      <c r="N99" s="238"/>
      <c r="O99" s="126"/>
      <c r="P99" s="209" t="s">
        <v>47</v>
      </c>
      <c r="Q99" s="211" t="s">
        <v>48</v>
      </c>
      <c r="R99" s="211"/>
      <c r="S99" s="131"/>
      <c r="U99" s="236"/>
      <c r="V99" s="236"/>
      <c r="W99" s="236"/>
    </row>
    <row r="100" customFormat="false" ht="25.5" hidden="false" customHeight="true" outlineLevel="0" collapsed="false">
      <c r="B100" s="211" t="s">
        <v>136</v>
      </c>
      <c r="C100" s="239" t="n">
        <f aca="false">recette!AP3</f>
        <v>850</v>
      </c>
      <c r="D100" s="141" t="n">
        <f aca="false">quantite_matiere!AQ10</f>
        <v>0</v>
      </c>
      <c r="E100" s="141"/>
      <c r="F100" s="141"/>
      <c r="G100" s="141"/>
      <c r="H100" s="141"/>
      <c r="I100" s="126"/>
      <c r="J100" s="240" t="n">
        <f aca="false">recette!AS3</f>
        <v>850</v>
      </c>
      <c r="K100" s="240"/>
      <c r="L100" s="241" t="n">
        <f aca="false">quantite_matiere!AT10</f>
        <v>0</v>
      </c>
      <c r="M100" s="241"/>
      <c r="N100" s="241"/>
      <c r="O100" s="126"/>
      <c r="P100" s="240" t="n">
        <f aca="false">recette!AR3</f>
        <v>850</v>
      </c>
      <c r="Q100" s="141" t="n">
        <f aca="false">quantite_matiere!AS10</f>
        <v>0</v>
      </c>
      <c r="R100" s="141"/>
      <c r="S100" s="131"/>
      <c r="U100" s="242" t="n">
        <f aca="false">D100+L100+Q100</f>
        <v>0</v>
      </c>
      <c r="V100" s="242"/>
      <c r="W100" s="242"/>
    </row>
    <row r="101" customFormat="false" ht="25.5" hidden="false" customHeight="true" outlineLevel="0" collapsed="false">
      <c r="B101" s="211" t="s">
        <v>57</v>
      </c>
      <c r="C101" s="239" t="n">
        <f aca="false">recette!AP6</f>
        <v>150</v>
      </c>
      <c r="D101" s="141" t="n">
        <f aca="false">quantite_matiere!AQ13</f>
        <v>0</v>
      </c>
      <c r="E101" s="141"/>
      <c r="F101" s="141"/>
      <c r="G101" s="141"/>
      <c r="H101" s="141"/>
      <c r="I101" s="126"/>
      <c r="J101" s="240" t="n">
        <f aca="false">recette!AS6</f>
        <v>150</v>
      </c>
      <c r="K101" s="240"/>
      <c r="L101" s="241" t="n">
        <f aca="false">quantite_matiere!AT13</f>
        <v>0</v>
      </c>
      <c r="M101" s="241"/>
      <c r="N101" s="241"/>
      <c r="O101" s="126"/>
      <c r="P101" s="240" t="n">
        <f aca="false">recette!AR6</f>
        <v>150</v>
      </c>
      <c r="Q101" s="141" t="n">
        <f aca="false">quantite_matiere!AS13</f>
        <v>0</v>
      </c>
      <c r="R101" s="141"/>
      <c r="S101" s="131"/>
      <c r="U101" s="242" t="n">
        <f aca="false">D101+L101+Q101</f>
        <v>0</v>
      </c>
      <c r="V101" s="242"/>
      <c r="W101" s="242"/>
    </row>
    <row r="102" customFormat="false" ht="25.5" hidden="false" customHeight="true" outlineLevel="0" collapsed="false">
      <c r="B102" s="211" t="s">
        <v>52</v>
      </c>
      <c r="C102" s="240" t="n">
        <f aca="false">recette!AP9</f>
        <v>650</v>
      </c>
      <c r="D102" s="141" t="n">
        <f aca="false">quantite_matiere!AQ16</f>
        <v>0</v>
      </c>
      <c r="E102" s="141"/>
      <c r="F102" s="141"/>
      <c r="G102" s="141"/>
      <c r="H102" s="141"/>
      <c r="I102" s="126"/>
      <c r="J102" s="240" t="n">
        <f aca="false">recette!AS9</f>
        <v>650</v>
      </c>
      <c r="K102" s="240"/>
      <c r="L102" s="241" t="n">
        <f aca="false">quantite_matiere!AT16</f>
        <v>0</v>
      </c>
      <c r="M102" s="241"/>
      <c r="N102" s="241"/>
      <c r="O102" s="126"/>
      <c r="P102" s="240" t="n">
        <f aca="false">recette!AR9</f>
        <v>650</v>
      </c>
      <c r="Q102" s="141" t="n">
        <f aca="false">quantite_matiere!AS16</f>
        <v>0</v>
      </c>
      <c r="R102" s="141"/>
      <c r="S102" s="131"/>
      <c r="U102" s="242" t="n">
        <f aca="false">D102+L102+Q102</f>
        <v>0</v>
      </c>
      <c r="V102" s="242"/>
      <c r="W102" s="242"/>
    </row>
    <row r="103" customFormat="false" ht="25.5" hidden="false" customHeight="true" outlineLevel="0" collapsed="false">
      <c r="B103" s="211" t="s">
        <v>53</v>
      </c>
      <c r="C103" s="240" t="n">
        <f aca="false">recette!AP10</f>
        <v>16</v>
      </c>
      <c r="D103" s="141" t="n">
        <f aca="false">quantite_matiere!AQ17</f>
        <v>0</v>
      </c>
      <c r="E103" s="141"/>
      <c r="F103" s="141"/>
      <c r="G103" s="141"/>
      <c r="H103" s="141"/>
      <c r="I103" s="126"/>
      <c r="J103" s="240" t="n">
        <f aca="false">recette!AS10</f>
        <v>16</v>
      </c>
      <c r="K103" s="240"/>
      <c r="L103" s="241" t="n">
        <f aca="false">quantite_matiere!AT17</f>
        <v>0</v>
      </c>
      <c r="M103" s="241"/>
      <c r="N103" s="241"/>
      <c r="O103" s="126"/>
      <c r="P103" s="240" t="n">
        <f aca="false">recette!AR10</f>
        <v>16</v>
      </c>
      <c r="Q103" s="141" t="n">
        <f aca="false">quantite_matiere!AS17</f>
        <v>0</v>
      </c>
      <c r="R103" s="141"/>
      <c r="S103" s="131"/>
      <c r="U103" s="242" t="n">
        <f aca="false">D103+L103+Q103</f>
        <v>0</v>
      </c>
      <c r="V103" s="242"/>
      <c r="W103" s="242"/>
    </row>
    <row r="104" customFormat="false" ht="25.5" hidden="false" customHeight="true" outlineLevel="0" collapsed="false">
      <c r="B104" s="114" t="s">
        <v>89</v>
      </c>
      <c r="C104" s="240" t="n">
        <f aca="false">recette!AP12</f>
        <v>200</v>
      </c>
      <c r="D104" s="141" t="n">
        <f aca="false">quantite_matiere!AQ19</f>
        <v>0</v>
      </c>
      <c r="E104" s="141"/>
      <c r="F104" s="141"/>
      <c r="G104" s="141"/>
      <c r="H104" s="141"/>
      <c r="I104" s="126"/>
      <c r="J104" s="240" t="n">
        <f aca="false">recette!AS12</f>
        <v>200</v>
      </c>
      <c r="K104" s="240"/>
      <c r="L104" s="241" t="n">
        <f aca="false">quantite_matiere!AT19</f>
        <v>0</v>
      </c>
      <c r="M104" s="241"/>
      <c r="N104" s="241"/>
      <c r="O104" s="126"/>
      <c r="P104" s="240" t="n">
        <f aca="false">recette!AR12</f>
        <v>200</v>
      </c>
      <c r="Q104" s="141" t="n">
        <f aca="false">quantite_matiere!AS19</f>
        <v>0</v>
      </c>
      <c r="R104" s="141"/>
      <c r="S104" s="131"/>
      <c r="U104" s="242" t="n">
        <f aca="false">D104+L104+Q104</f>
        <v>0</v>
      </c>
      <c r="V104" s="242"/>
      <c r="W104" s="242"/>
    </row>
    <row r="105" customFormat="false" ht="25.5" hidden="false" customHeight="true" outlineLevel="0" collapsed="false">
      <c r="B105" s="237" t="s">
        <v>122</v>
      </c>
      <c r="C105" s="240" t="n">
        <f aca="false">recette!AP29</f>
        <v>20</v>
      </c>
      <c r="D105" s="141" t="n">
        <f aca="false">quantite_matiere!AQ35</f>
        <v>0</v>
      </c>
      <c r="E105" s="141"/>
      <c r="F105" s="141"/>
      <c r="G105" s="141"/>
      <c r="H105" s="141"/>
      <c r="I105" s="126"/>
      <c r="J105" s="240" t="n">
        <f aca="false">recette!AS29</f>
        <v>20</v>
      </c>
      <c r="K105" s="240"/>
      <c r="L105" s="241" t="n">
        <f aca="false">quantite_matiere!AT35</f>
        <v>0</v>
      </c>
      <c r="M105" s="241"/>
      <c r="N105" s="241"/>
      <c r="O105" s="243"/>
      <c r="P105" s="240" t="n">
        <f aca="false">recette!AR29</f>
        <v>20</v>
      </c>
      <c r="Q105" s="141" t="n">
        <f aca="false">quantite_matiere!AS35</f>
        <v>0</v>
      </c>
      <c r="R105" s="141"/>
      <c r="S105" s="131"/>
      <c r="U105" s="242" t="n">
        <f aca="false">D105+L105+Q105</f>
        <v>0</v>
      </c>
      <c r="V105" s="242"/>
      <c r="W105" s="242"/>
    </row>
    <row r="106" customFormat="false" ht="25.5" hidden="false" customHeight="true" outlineLevel="0" collapsed="false">
      <c r="B106" s="211" t="s">
        <v>59</v>
      </c>
      <c r="C106" s="240" t="n">
        <f aca="false">recette!AP22</f>
        <v>30</v>
      </c>
      <c r="D106" s="141" t="n">
        <f aca="false">quantite_matiere!AQ28</f>
        <v>0</v>
      </c>
      <c r="E106" s="141"/>
      <c r="F106" s="141"/>
      <c r="G106" s="141"/>
      <c r="H106" s="141"/>
      <c r="I106" s="126"/>
      <c r="J106" s="240" t="n">
        <f aca="false">recette!AS22</f>
        <v>30</v>
      </c>
      <c r="K106" s="240"/>
      <c r="L106" s="241" t="n">
        <f aca="false">quantite_matiere!AT28</f>
        <v>0</v>
      </c>
      <c r="M106" s="241"/>
      <c r="N106" s="241"/>
      <c r="O106" s="243"/>
      <c r="P106" s="240" t="n">
        <f aca="false">recette!AR22</f>
        <v>30</v>
      </c>
      <c r="Q106" s="141" t="n">
        <f aca="false">quantite_matiere!AS28</f>
        <v>0</v>
      </c>
      <c r="R106" s="141"/>
      <c r="S106" s="131"/>
      <c r="U106" s="242" t="n">
        <f aca="false">D106+L106+Q106</f>
        <v>0</v>
      </c>
      <c r="V106" s="242"/>
      <c r="W106" s="242"/>
    </row>
    <row r="107" customFormat="false" ht="25.5" hidden="false" customHeight="true" outlineLevel="0" collapsed="false">
      <c r="B107" s="211" t="s">
        <v>137</v>
      </c>
      <c r="C107" s="240" t="n">
        <f aca="false">recette!AP42</f>
        <v>18</v>
      </c>
      <c r="D107" s="141" t="n">
        <f aca="false">quantite_matiere!AQ48</f>
        <v>0</v>
      </c>
      <c r="E107" s="141"/>
      <c r="F107" s="141"/>
      <c r="G107" s="141"/>
      <c r="H107" s="141"/>
      <c r="I107" s="244"/>
      <c r="J107" s="240" t="n">
        <f aca="false">recette!AS42</f>
        <v>18</v>
      </c>
      <c r="K107" s="240"/>
      <c r="L107" s="241" t="n">
        <f aca="false">quantite_matiere!AT48</f>
        <v>0</v>
      </c>
      <c r="M107" s="241"/>
      <c r="N107" s="241"/>
      <c r="O107" s="126"/>
      <c r="P107" s="240" t="n">
        <f aca="false">recette!AR42</f>
        <v>18</v>
      </c>
      <c r="Q107" s="245" t="n">
        <f aca="false">quantite_matiere!AS48</f>
        <v>0</v>
      </c>
      <c r="R107" s="245"/>
      <c r="S107" s="131"/>
      <c r="U107" s="242" t="n">
        <f aca="false">D107+L107+Q107</f>
        <v>0</v>
      </c>
      <c r="V107" s="242"/>
      <c r="W107" s="242"/>
    </row>
    <row r="108" customFormat="false" ht="24.75" hidden="false" customHeight="true" outlineLevel="0" collapsed="false">
      <c r="B108" s="246" t="s">
        <v>138</v>
      </c>
      <c r="C108" s="246"/>
      <c r="D108" s="141" t="n">
        <f aca="false">quantite_matiere!AQ53</f>
        <v>0</v>
      </c>
      <c r="E108" s="141"/>
      <c r="F108" s="141"/>
      <c r="G108" s="141"/>
      <c r="H108" s="141"/>
      <c r="I108" s="247"/>
      <c r="J108" s="35" t="s">
        <v>138</v>
      </c>
      <c r="K108" s="35"/>
      <c r="L108" s="248" t="n">
        <f aca="false">quantite_matiere!AT53</f>
        <v>0</v>
      </c>
      <c r="M108" s="248"/>
      <c r="N108" s="248"/>
      <c r="P108" s="246" t="s">
        <v>138</v>
      </c>
      <c r="Q108" s="141" t="n">
        <f aca="false">quantite_matiere!AS53</f>
        <v>0</v>
      </c>
      <c r="R108" s="141"/>
    </row>
    <row r="109" customFormat="false" ht="28.5" hidden="false" customHeight="true" outlineLevel="0" collapsed="false">
      <c r="B109" s="249" t="s">
        <v>139</v>
      </c>
      <c r="C109" s="249"/>
      <c r="D109" s="141" t="n">
        <f aca="false">quantite_matiere!AQ2</f>
        <v>0</v>
      </c>
      <c r="E109" s="141"/>
      <c r="F109" s="141"/>
      <c r="G109" s="141"/>
      <c r="H109" s="141"/>
      <c r="I109" s="247"/>
      <c r="J109" s="250" t="s">
        <v>139</v>
      </c>
      <c r="K109" s="250"/>
      <c r="L109" s="251" t="n">
        <f aca="false">quantite_matiere!AT2</f>
        <v>0</v>
      </c>
      <c r="M109" s="251"/>
      <c r="N109" s="251"/>
      <c r="P109" s="252" t="s">
        <v>139</v>
      </c>
      <c r="Q109" s="253" t="n">
        <f aca="false">production!BJ41</f>
        <v>0</v>
      </c>
      <c r="R109" s="253"/>
    </row>
    <row r="110" customFormat="false" ht="28.5" hidden="false" customHeight="true" outlineLevel="0" collapsed="false"/>
    <row r="111" customFormat="false" ht="28.5" hidden="false" customHeight="true" outlineLevel="0" collapsed="false"/>
    <row r="112" customFormat="false" ht="22.5" hidden="false" customHeight="true" outlineLevel="0" collapsed="false">
      <c r="C112" s="95" t="s">
        <v>140</v>
      </c>
      <c r="D112" s="95"/>
      <c r="E112" s="95"/>
      <c r="F112" s="95"/>
      <c r="G112" s="95"/>
      <c r="H112" s="95"/>
      <c r="K112" s="95" t="s">
        <v>26</v>
      </c>
      <c r="L112" s="95"/>
      <c r="M112" s="95"/>
      <c r="N112" s="95"/>
      <c r="O112" s="95"/>
      <c r="P112" s="95"/>
      <c r="S112" s="95" t="s">
        <v>21</v>
      </c>
      <c r="T112" s="95"/>
      <c r="U112" s="95"/>
      <c r="V112" s="95"/>
      <c r="W112" s="95"/>
      <c r="X112" s="95"/>
    </row>
    <row r="113" customFormat="false" ht="22.5" hidden="false" customHeight="true" outlineLevel="0" collapsed="false">
      <c r="C113" s="106" t="s">
        <v>47</v>
      </c>
      <c r="D113" s="95" t="s">
        <v>48</v>
      </c>
      <c r="E113" s="95"/>
      <c r="F113" s="95"/>
      <c r="G113" s="95"/>
      <c r="H113" s="95"/>
      <c r="K113" s="95" t="s">
        <v>47</v>
      </c>
      <c r="L113" s="95"/>
      <c r="M113" s="95" t="s">
        <v>48</v>
      </c>
      <c r="N113" s="95"/>
      <c r="O113" s="95"/>
      <c r="P113" s="95"/>
      <c r="S113" s="108" t="s">
        <v>47</v>
      </c>
      <c r="T113" s="108"/>
      <c r="U113" s="95" t="s">
        <v>48</v>
      </c>
      <c r="V113" s="95"/>
      <c r="W113" s="95"/>
      <c r="X113" s="95"/>
    </row>
    <row r="114" customFormat="false" ht="22.5" hidden="false" customHeight="true" outlineLevel="0" collapsed="false">
      <c r="B114" s="108" t="s">
        <v>136</v>
      </c>
      <c r="C114" s="206" t="n">
        <f aca="false">recette!X4</f>
        <v>800</v>
      </c>
      <c r="D114" s="110" t="n">
        <f aca="false">quantite_matiere!X11</f>
        <v>0</v>
      </c>
      <c r="E114" s="110"/>
      <c r="F114" s="110"/>
      <c r="G114" s="110"/>
      <c r="H114" s="110"/>
      <c r="J114" s="108" t="s">
        <v>136</v>
      </c>
      <c r="K114" s="239" t="n">
        <f aca="false">recette!AQ4</f>
        <v>800</v>
      </c>
      <c r="L114" s="239"/>
      <c r="M114" s="110" t="n">
        <f aca="false">quantite_matiere!AR11</f>
        <v>0</v>
      </c>
      <c r="N114" s="110"/>
      <c r="O114" s="110"/>
      <c r="P114" s="110"/>
      <c r="R114" s="108" t="s">
        <v>118</v>
      </c>
      <c r="S114" s="239" t="n">
        <f aca="false">recette!AN2</f>
        <v>1000</v>
      </c>
      <c r="T114" s="239"/>
      <c r="U114" s="110" t="n">
        <f aca="false">quantite_matiere!AO9</f>
        <v>0</v>
      </c>
      <c r="V114" s="110"/>
      <c r="W114" s="110"/>
      <c r="X114" s="110"/>
    </row>
    <row r="115" customFormat="false" ht="22.5" hidden="false" customHeight="true" outlineLevel="0" collapsed="false">
      <c r="B115" s="108" t="s">
        <v>81</v>
      </c>
      <c r="C115" s="206" t="n">
        <f aca="false">recette!X5</f>
        <v>200</v>
      </c>
      <c r="D115" s="110" t="n">
        <f aca="false">quantite_matiere!X12</f>
        <v>0</v>
      </c>
      <c r="E115" s="110"/>
      <c r="F115" s="110"/>
      <c r="G115" s="110"/>
      <c r="H115" s="110"/>
      <c r="J115" s="254" t="s">
        <v>81</v>
      </c>
      <c r="K115" s="239" t="n">
        <f aca="false">recette!AQ5</f>
        <v>200</v>
      </c>
      <c r="L115" s="239"/>
      <c r="M115" s="110" t="n">
        <f aca="false">quantite_matiere!AR12</f>
        <v>0</v>
      </c>
      <c r="N115" s="110"/>
      <c r="O115" s="110"/>
      <c r="P115" s="110"/>
      <c r="R115" s="114" t="s">
        <v>52</v>
      </c>
      <c r="S115" s="239" t="n">
        <f aca="false">recette!AN9</f>
        <v>700</v>
      </c>
      <c r="T115" s="239"/>
      <c r="U115" s="110" t="n">
        <f aca="false">quantite_matiere!AO16</f>
        <v>0</v>
      </c>
      <c r="V115" s="110"/>
      <c r="W115" s="110"/>
      <c r="X115" s="110"/>
    </row>
    <row r="116" customFormat="false" ht="22.5" hidden="false" customHeight="true" outlineLevel="0" collapsed="false">
      <c r="B116" s="114" t="s">
        <v>52</v>
      </c>
      <c r="C116" s="153" t="n">
        <f aca="false">recette!X9</f>
        <v>700</v>
      </c>
      <c r="D116" s="110" t="n">
        <f aca="false">quantite_matiere!X16</f>
        <v>0</v>
      </c>
      <c r="E116" s="110"/>
      <c r="F116" s="110"/>
      <c r="G116" s="110"/>
      <c r="H116" s="110"/>
      <c r="J116" s="114" t="s">
        <v>52</v>
      </c>
      <c r="K116" s="239" t="n">
        <f aca="false">recette!AQ9</f>
        <v>800</v>
      </c>
      <c r="L116" s="239"/>
      <c r="M116" s="110" t="n">
        <f aca="false">quantite_matiere!AR16</f>
        <v>0</v>
      </c>
      <c r="N116" s="110"/>
      <c r="O116" s="110"/>
      <c r="P116" s="110"/>
      <c r="R116" s="108" t="s">
        <v>53</v>
      </c>
      <c r="S116" s="239" t="n">
        <f aca="false">recette!AN10</f>
        <v>15</v>
      </c>
      <c r="T116" s="239"/>
      <c r="U116" s="110" t="n">
        <f aca="false">quantite_matiere!AO17</f>
        <v>0</v>
      </c>
      <c r="V116" s="110"/>
      <c r="W116" s="110"/>
      <c r="X116" s="110"/>
    </row>
    <row r="117" customFormat="false" ht="22.5" hidden="false" customHeight="true" outlineLevel="0" collapsed="false">
      <c r="B117" s="108" t="s">
        <v>53</v>
      </c>
      <c r="C117" s="153" t="n">
        <f aca="false">recette!X10</f>
        <v>16</v>
      </c>
      <c r="D117" s="110" t="n">
        <f aca="false">quantite_matiere!X17</f>
        <v>0</v>
      </c>
      <c r="E117" s="110"/>
      <c r="F117" s="110"/>
      <c r="G117" s="110"/>
      <c r="H117" s="110"/>
      <c r="J117" s="108" t="s">
        <v>53</v>
      </c>
      <c r="K117" s="239" t="n">
        <f aca="false">recette!AQ10</f>
        <v>16</v>
      </c>
      <c r="L117" s="239"/>
      <c r="M117" s="110" t="n">
        <f aca="false">quantite_matiere!AR17</f>
        <v>0</v>
      </c>
      <c r="N117" s="110"/>
      <c r="O117" s="110"/>
      <c r="P117" s="110"/>
      <c r="R117" s="114" t="s">
        <v>89</v>
      </c>
      <c r="S117" s="239" t="n">
        <f aca="false">recette!AN12</f>
        <v>200</v>
      </c>
      <c r="T117" s="239"/>
      <c r="U117" s="110" t="n">
        <f aca="false">quantite_matiere!AO19</f>
        <v>0</v>
      </c>
      <c r="V117" s="110"/>
      <c r="W117" s="110"/>
      <c r="X117" s="110"/>
    </row>
    <row r="118" customFormat="false" ht="22.5" hidden="false" customHeight="true" outlineLevel="0" collapsed="false">
      <c r="B118" s="114" t="s">
        <v>89</v>
      </c>
      <c r="C118" s="153" t="n">
        <f aca="false">recette!X12</f>
        <v>200</v>
      </c>
      <c r="D118" s="110" t="n">
        <f aca="false">quantite_matiere!X19</f>
        <v>0</v>
      </c>
      <c r="E118" s="110"/>
      <c r="F118" s="110"/>
      <c r="G118" s="110"/>
      <c r="H118" s="110"/>
      <c r="J118" s="114" t="s">
        <v>55</v>
      </c>
      <c r="K118" s="239" t="n">
        <f aca="false">recette!AQ12</f>
        <v>200</v>
      </c>
      <c r="L118" s="239"/>
      <c r="M118" s="110" t="n">
        <f aca="false">quantite_matiere!AR19</f>
        <v>0</v>
      </c>
      <c r="N118" s="110"/>
      <c r="O118" s="110"/>
      <c r="P118" s="110"/>
      <c r="R118" s="114" t="s">
        <v>122</v>
      </c>
      <c r="S118" s="239" t="n">
        <f aca="false">recette!AN29</f>
        <v>40</v>
      </c>
      <c r="T118" s="239"/>
      <c r="U118" s="110" t="n">
        <f aca="false">quantite_matiere!AO35</f>
        <v>0</v>
      </c>
      <c r="V118" s="110"/>
      <c r="W118" s="110"/>
      <c r="X118" s="110"/>
    </row>
    <row r="119" customFormat="false" ht="22.5" hidden="false" customHeight="true" outlineLevel="0" collapsed="false">
      <c r="B119" s="114" t="s">
        <v>120</v>
      </c>
      <c r="C119" s="153" t="n">
        <f aca="false">recette!X22</f>
        <v>40</v>
      </c>
      <c r="D119" s="110" t="n">
        <f aca="false">quantite_matiere!X28</f>
        <v>0</v>
      </c>
      <c r="E119" s="110"/>
      <c r="F119" s="110"/>
      <c r="G119" s="110"/>
      <c r="H119" s="110"/>
      <c r="J119" s="114" t="s">
        <v>90</v>
      </c>
      <c r="K119" s="239" t="n">
        <f aca="false">recette!AQ15</f>
        <v>160</v>
      </c>
      <c r="L119" s="239"/>
      <c r="M119" s="110" t="n">
        <f aca="false">quantite_matiere!AR21</f>
        <v>0</v>
      </c>
      <c r="N119" s="110"/>
      <c r="O119" s="110"/>
      <c r="P119" s="110"/>
      <c r="R119" s="114" t="s">
        <v>141</v>
      </c>
      <c r="S119" s="239" t="n">
        <f aca="false">recette!AN36</f>
        <v>92</v>
      </c>
      <c r="T119" s="239"/>
      <c r="U119" s="110" t="n">
        <f aca="false">quantite_matiere!AO42</f>
        <v>0</v>
      </c>
      <c r="V119" s="110"/>
      <c r="W119" s="110"/>
      <c r="X119" s="110"/>
    </row>
    <row r="120" customFormat="false" ht="22.5" hidden="false" customHeight="true" outlineLevel="0" collapsed="false">
      <c r="B120" s="114" t="s">
        <v>70</v>
      </c>
      <c r="C120" s="153" t="n">
        <f aca="false">recette!X27</f>
        <v>130</v>
      </c>
      <c r="D120" s="110" t="n">
        <f aca="false">quantite_matiere!X29</f>
        <v>0</v>
      </c>
      <c r="E120" s="110"/>
      <c r="F120" s="110"/>
      <c r="G120" s="110"/>
      <c r="H120" s="110"/>
      <c r="J120" s="114" t="s">
        <v>63</v>
      </c>
      <c r="K120" s="239" t="n">
        <f aca="false">recette!AQ16</f>
        <v>120</v>
      </c>
      <c r="L120" s="239"/>
      <c r="M120" s="110" t="n">
        <f aca="false">quantite_matiere!AR22</f>
        <v>0</v>
      </c>
      <c r="N120" s="110"/>
      <c r="O120" s="110"/>
      <c r="P120" s="110"/>
      <c r="R120" s="114" t="s">
        <v>142</v>
      </c>
      <c r="S120" s="239" t="n">
        <f aca="false">recette!AN38</f>
        <v>70</v>
      </c>
      <c r="T120" s="239"/>
      <c r="U120" s="110" t="n">
        <f aca="false">quantite_matiere!AO44</f>
        <v>0</v>
      </c>
      <c r="V120" s="110"/>
      <c r="W120" s="110"/>
      <c r="X120" s="110"/>
    </row>
    <row r="121" customFormat="false" ht="22.5" hidden="false" customHeight="true" outlineLevel="0" collapsed="false">
      <c r="B121" s="124" t="s">
        <v>93</v>
      </c>
      <c r="C121" s="124"/>
      <c r="D121" s="110" t="n">
        <f aca="false">quantite_matiere!X53</f>
        <v>0</v>
      </c>
      <c r="E121" s="110"/>
      <c r="F121" s="110"/>
      <c r="G121" s="110"/>
      <c r="H121" s="110"/>
      <c r="J121" s="114" t="s">
        <v>143</v>
      </c>
      <c r="K121" s="239" t="n">
        <f aca="false">recette!AQ28</f>
        <v>250</v>
      </c>
      <c r="L121" s="239"/>
      <c r="M121" s="110" t="n">
        <f aca="false">quantite_matiere!AR30</f>
        <v>0</v>
      </c>
      <c r="N121" s="110"/>
      <c r="O121" s="110"/>
      <c r="P121" s="110"/>
      <c r="R121" s="114" t="s">
        <v>144</v>
      </c>
      <c r="S121" s="239" t="n">
        <f aca="false">recette!AN39</f>
        <v>34</v>
      </c>
      <c r="T121" s="239"/>
      <c r="U121" s="110" t="n">
        <f aca="false">quantite_matiere!AO45</f>
        <v>0</v>
      </c>
      <c r="V121" s="110"/>
      <c r="W121" s="110"/>
      <c r="X121" s="110"/>
    </row>
    <row r="122" customFormat="false" ht="22.5" hidden="false" customHeight="true" outlineLevel="0" collapsed="false">
      <c r="B122" s="108" t="s">
        <v>72</v>
      </c>
      <c r="C122" s="108"/>
      <c r="D122" s="207" t="n">
        <f aca="false">quantite_matiere!X2</f>
        <v>0</v>
      </c>
      <c r="E122" s="207"/>
      <c r="F122" s="207"/>
      <c r="G122" s="207"/>
      <c r="H122" s="207"/>
      <c r="J122" s="114" t="s">
        <v>145</v>
      </c>
      <c r="K122" s="239" t="n">
        <f aca="false">recette!AQ43</f>
        <v>12</v>
      </c>
      <c r="L122" s="239"/>
      <c r="M122" s="110" t="n">
        <f aca="false">quantite_matiere!AR49</f>
        <v>0</v>
      </c>
      <c r="N122" s="110"/>
      <c r="O122" s="110"/>
      <c r="P122" s="110"/>
      <c r="R122" s="124" t="s">
        <v>93</v>
      </c>
      <c r="S122" s="124"/>
      <c r="T122" s="110" t="n">
        <f aca="false">quantite_matiere!AO53</f>
        <v>0</v>
      </c>
      <c r="U122" s="110"/>
      <c r="V122" s="110"/>
      <c r="W122" s="110"/>
      <c r="X122" s="110"/>
    </row>
    <row r="123" customFormat="false" ht="22.5" hidden="false" customHeight="true" outlineLevel="0" collapsed="false">
      <c r="J123" s="108" t="s">
        <v>93</v>
      </c>
      <c r="K123" s="108"/>
      <c r="L123" s="108"/>
      <c r="M123" s="110" t="n">
        <f aca="false">quantite_matiere!AR53</f>
        <v>0</v>
      </c>
      <c r="N123" s="110"/>
      <c r="O123" s="110"/>
      <c r="P123" s="110"/>
      <c r="R123" s="108" t="s">
        <v>72</v>
      </c>
      <c r="S123" s="108"/>
      <c r="T123" s="207" t="n">
        <f aca="false">quantite_matiere!AO2</f>
        <v>0</v>
      </c>
      <c r="U123" s="207"/>
      <c r="V123" s="207"/>
      <c r="W123" s="207"/>
      <c r="X123" s="207"/>
    </row>
    <row r="124" customFormat="false" ht="22.5" hidden="false" customHeight="true" outlineLevel="0" collapsed="false">
      <c r="J124" s="108" t="s">
        <v>72</v>
      </c>
      <c r="K124" s="108"/>
      <c r="L124" s="207" t="n">
        <f aca="false">quantite_matiere!AR2</f>
        <v>0</v>
      </c>
      <c r="M124" s="207"/>
      <c r="N124" s="207"/>
      <c r="O124" s="207"/>
      <c r="P124" s="207"/>
    </row>
    <row r="125" customFormat="false" ht="22.5" hidden="false" customHeight="true" outlineLevel="0" collapsed="false"/>
    <row r="126" customFormat="false" ht="22.5" hidden="false" customHeight="true" outlineLevel="0" collapsed="false"/>
    <row r="127" customFormat="false" ht="22.5" hidden="false" customHeight="true" outlineLevel="0" collapsed="false">
      <c r="C127" s="95" t="s">
        <v>146</v>
      </c>
      <c r="D127" s="95"/>
      <c r="E127" s="95"/>
      <c r="F127" s="95"/>
      <c r="G127" s="95"/>
      <c r="H127" s="95"/>
    </row>
    <row r="128" customFormat="false" ht="22.5" hidden="false" customHeight="true" outlineLevel="0" collapsed="false">
      <c r="C128" s="106" t="s">
        <v>47</v>
      </c>
      <c r="D128" s="95" t="s">
        <v>48</v>
      </c>
      <c r="E128" s="95"/>
      <c r="F128" s="95"/>
      <c r="G128" s="95"/>
      <c r="H128" s="95"/>
    </row>
    <row r="129" customFormat="false" ht="22.5" hidden="false" customHeight="true" outlineLevel="0" collapsed="false">
      <c r="B129" s="108" t="s">
        <v>118</v>
      </c>
      <c r="C129" s="206" t="n">
        <f aca="false">recette!AO2</f>
        <v>1000</v>
      </c>
      <c r="D129" s="110" t="n">
        <f aca="false">quantite_matiere!AP9</f>
        <v>0</v>
      </c>
      <c r="E129" s="110"/>
      <c r="F129" s="110"/>
      <c r="G129" s="110"/>
      <c r="H129" s="110"/>
    </row>
    <row r="130" customFormat="false" ht="22.5" hidden="false" customHeight="true" outlineLevel="0" collapsed="false">
      <c r="B130" s="114" t="s">
        <v>52</v>
      </c>
      <c r="C130" s="153" t="n">
        <f aca="false">recette!AO9</f>
        <v>700</v>
      </c>
      <c r="D130" s="110" t="n">
        <f aca="false">quantite_matiere!AP16</f>
        <v>0</v>
      </c>
      <c r="E130" s="110"/>
      <c r="F130" s="110"/>
      <c r="G130" s="110"/>
      <c r="H130" s="110"/>
    </row>
    <row r="131" customFormat="false" ht="22.5" hidden="false" customHeight="true" outlineLevel="0" collapsed="false">
      <c r="B131" s="108" t="s">
        <v>53</v>
      </c>
      <c r="C131" s="153" t="n">
        <f aca="false">recette!AO10</f>
        <v>15</v>
      </c>
      <c r="D131" s="110" t="n">
        <f aca="false">quantite_matiere!AP17</f>
        <v>0</v>
      </c>
      <c r="E131" s="110"/>
      <c r="F131" s="110"/>
      <c r="G131" s="110"/>
      <c r="H131" s="110"/>
    </row>
    <row r="132" customFormat="false" ht="22.5" hidden="false" customHeight="true" outlineLevel="0" collapsed="false">
      <c r="B132" s="114" t="s">
        <v>89</v>
      </c>
      <c r="C132" s="153" t="n">
        <f aca="false">recette!AO12</f>
        <v>200</v>
      </c>
      <c r="D132" s="110" t="n">
        <f aca="false">quantite_matiere!AP19</f>
        <v>0</v>
      </c>
      <c r="E132" s="110"/>
      <c r="F132" s="110"/>
      <c r="G132" s="110"/>
      <c r="H132" s="110"/>
    </row>
    <row r="133" customFormat="false" ht="22.5" hidden="false" customHeight="true" outlineLevel="0" collapsed="false">
      <c r="B133" s="114" t="s">
        <v>147</v>
      </c>
      <c r="C133" s="153" t="n">
        <f aca="false">recette!AO29</f>
        <v>40</v>
      </c>
      <c r="D133" s="110" t="n">
        <f aca="false">quantite_matiere!AP35</f>
        <v>0</v>
      </c>
      <c r="E133" s="110"/>
      <c r="F133" s="110"/>
      <c r="G133" s="110"/>
      <c r="H133" s="110"/>
    </row>
    <row r="134" customFormat="false" ht="22.5" hidden="false" customHeight="true" outlineLevel="0" collapsed="false">
      <c r="B134" s="114" t="s">
        <v>148</v>
      </c>
      <c r="C134" s="153" t="n">
        <f aca="false">recette!AO37</f>
        <v>92</v>
      </c>
      <c r="D134" s="110" t="n">
        <f aca="false">quantite_matiere!AP43</f>
        <v>0</v>
      </c>
      <c r="E134" s="110"/>
      <c r="F134" s="110"/>
      <c r="G134" s="110"/>
      <c r="H134" s="110"/>
    </row>
    <row r="135" customFormat="false" ht="22.5" hidden="false" customHeight="true" outlineLevel="0" collapsed="false">
      <c r="B135" s="114" t="s">
        <v>149</v>
      </c>
      <c r="C135" s="153" t="n">
        <f aca="false">recette!AO41</f>
        <v>20</v>
      </c>
      <c r="D135" s="110" t="n">
        <f aca="false">quantite_matiere!AP47</f>
        <v>0</v>
      </c>
      <c r="E135" s="110"/>
      <c r="F135" s="110"/>
      <c r="G135" s="110"/>
      <c r="H135" s="110"/>
    </row>
    <row r="136" customFormat="false" ht="22.5" hidden="false" customHeight="true" outlineLevel="0" collapsed="false">
      <c r="B136" s="114" t="s">
        <v>150</v>
      </c>
      <c r="C136" s="153" t="n">
        <f aca="false">recette!AO40</f>
        <v>34</v>
      </c>
      <c r="D136" s="110" t="n">
        <f aca="false">quantite_matiere!AP46</f>
        <v>0</v>
      </c>
      <c r="E136" s="110"/>
      <c r="F136" s="110"/>
      <c r="G136" s="110"/>
      <c r="H136" s="110"/>
    </row>
    <row r="137" customFormat="false" ht="22.5" hidden="false" customHeight="true" outlineLevel="0" collapsed="false">
      <c r="B137" s="124" t="s">
        <v>93</v>
      </c>
      <c r="C137" s="124"/>
      <c r="D137" s="110" t="n">
        <f aca="false">quantite_matiere!AP53</f>
        <v>0</v>
      </c>
      <c r="E137" s="110"/>
      <c r="F137" s="110"/>
      <c r="G137" s="110"/>
      <c r="H137" s="110"/>
    </row>
    <row r="138" customFormat="false" ht="22.5" hidden="false" customHeight="true" outlineLevel="0" collapsed="false">
      <c r="B138" s="108" t="s">
        <v>72</v>
      </c>
      <c r="C138" s="108"/>
      <c r="D138" s="207" t="n">
        <f aca="false">quantite_matiere!AP2</f>
        <v>0</v>
      </c>
      <c r="E138" s="207"/>
      <c r="F138" s="207"/>
      <c r="G138" s="207"/>
      <c r="H138" s="207"/>
    </row>
    <row r="139" customFormat="false" ht="22.5" hidden="false" customHeight="true" outlineLevel="0" collapsed="false"/>
    <row r="140" customFormat="false" ht="22.5" hidden="false" customHeight="true" outlineLevel="0" collapsed="false"/>
    <row r="141" customFormat="false" ht="22.5" hidden="false" customHeight="true" outlineLevel="0" collapsed="false"/>
    <row r="142" customFormat="false" ht="22.5" hidden="false" customHeight="true" outlineLevel="0" collapsed="false"/>
    <row r="143" customFormat="false" ht="22.5" hidden="false" customHeight="true" outlineLevel="0" collapsed="false"/>
    <row r="144" customFormat="false" ht="22.5" hidden="false" customHeight="true" outlineLevel="0" collapsed="false"/>
    <row r="145" customFormat="false" ht="22.5" hidden="false" customHeight="true" outlineLevel="0" collapsed="false"/>
    <row r="146" customFormat="false" ht="22.5" hidden="false" customHeight="true" outlineLevel="0" collapsed="false"/>
    <row r="147" customFormat="false" ht="22.5" hidden="false" customHeight="true" outlineLevel="0" collapsed="false"/>
    <row r="148" customFormat="false" ht="22.5" hidden="false" customHeight="true" outlineLevel="0" collapsed="false"/>
    <row r="149" customFormat="false" ht="22.5" hidden="false" customHeight="true" outlineLevel="0" collapsed="false"/>
    <row r="150" customFormat="false" ht="22.5" hidden="false" customHeight="true" outlineLevel="0" collapsed="false"/>
    <row r="151" customFormat="false" ht="22.5" hidden="false" customHeight="true" outlineLevel="0" collapsed="false"/>
    <row r="152" customFormat="false" ht="22.5" hidden="false" customHeight="true" outlineLevel="0" collapsed="false"/>
    <row r="153" customFormat="false" ht="22.5" hidden="false" customHeight="true" outlineLevel="0" collapsed="false"/>
    <row r="154" customFormat="false" ht="22.5" hidden="false" customHeight="true" outlineLevel="0" collapsed="false"/>
    <row r="155" customFormat="false" ht="22.5" hidden="false" customHeight="true" outlineLevel="0" collapsed="false"/>
    <row r="156" customFormat="false" ht="22.5" hidden="false" customHeight="true" outlineLevel="0" collapsed="false"/>
    <row r="157" customFormat="false" ht="22.5" hidden="false" customHeight="true" outlineLevel="0" collapsed="false"/>
    <row r="158" customFormat="false" ht="22.5" hidden="false" customHeight="true" outlineLevel="0" collapsed="false"/>
    <row r="159" customFormat="false" ht="22.5" hidden="false" customHeight="true" outlineLevel="0" collapsed="false"/>
    <row r="160" customFormat="false" ht="22.5" hidden="false" customHeight="true" outlineLevel="0" collapsed="false"/>
    <row r="161" customFormat="false" ht="22.5" hidden="false" customHeight="true" outlineLevel="0" collapsed="false"/>
    <row r="162" customFormat="false" ht="22.5" hidden="false" customHeight="true" outlineLevel="0" collapsed="false"/>
    <row r="163" customFormat="false" ht="22.5" hidden="false" customHeight="true" outlineLevel="0" collapsed="false"/>
    <row r="164" customFormat="false" ht="22.5" hidden="false" customHeight="true" outlineLevel="0" collapsed="false"/>
    <row r="165" customFormat="false" ht="22.5" hidden="false" customHeight="true" outlineLevel="0" collapsed="false"/>
    <row r="166" customFormat="false" ht="22.5" hidden="false" customHeight="true" outlineLevel="0" collapsed="false"/>
    <row r="167" customFormat="false" ht="22.5" hidden="false" customHeight="true" outlineLevel="0" collapsed="false"/>
    <row r="168" customFormat="false" ht="22.5" hidden="false" customHeight="true" outlineLevel="0" collapsed="false"/>
    <row r="169" customFormat="false" ht="22.5" hidden="false" customHeight="true" outlineLevel="0" collapsed="false"/>
    <row r="170" customFormat="false" ht="22.5" hidden="false" customHeight="true" outlineLevel="0" collapsed="false"/>
    <row r="171" customFormat="false" ht="22.5" hidden="false" customHeight="true" outlineLevel="0" collapsed="false"/>
    <row r="172" customFormat="false" ht="22.5" hidden="false" customHeight="true" outlineLevel="0" collapsed="false"/>
    <row r="173" customFormat="false" ht="22.5" hidden="false" customHeight="true" outlineLevel="0" collapsed="false"/>
    <row r="174" customFormat="false" ht="22.5" hidden="false" customHeight="true" outlineLevel="0" collapsed="false"/>
    <row r="175" customFormat="false" ht="22.5" hidden="false" customHeight="true" outlineLevel="0" collapsed="false"/>
    <row r="176" customFormat="false" ht="22.5" hidden="false" customHeight="true" outlineLevel="0" collapsed="false"/>
    <row r="177" customFormat="false" ht="22.5" hidden="false" customHeight="true" outlineLevel="0" collapsed="false"/>
    <row r="178" customFormat="false" ht="22.5" hidden="false" customHeight="true" outlineLevel="0" collapsed="false"/>
    <row r="179" customFormat="false" ht="22.5" hidden="false" customHeight="true" outlineLevel="0" collapsed="false"/>
    <row r="180" customFormat="false" ht="22.5" hidden="false" customHeight="true" outlineLevel="0" collapsed="false"/>
    <row r="181" customFormat="false" ht="22.5" hidden="false" customHeight="true" outlineLevel="0" collapsed="false"/>
    <row r="182" customFormat="false" ht="22.5" hidden="false" customHeight="true" outlineLevel="0" collapsed="false"/>
    <row r="183" customFormat="false" ht="22.5" hidden="false" customHeight="true" outlineLevel="0" collapsed="false"/>
    <row r="184" customFormat="false" ht="22.5" hidden="false" customHeight="true" outlineLevel="0" collapsed="false"/>
    <row r="185" customFormat="false" ht="22.5" hidden="false" customHeight="true" outlineLevel="0" collapsed="false"/>
    <row r="186" customFormat="false" ht="22.5" hidden="false" customHeight="true" outlineLevel="0" collapsed="false"/>
    <row r="187" customFormat="false" ht="22.5" hidden="false" customHeight="true" outlineLevel="0" collapsed="false"/>
    <row r="188" customFormat="false" ht="22.5" hidden="false" customHeight="true" outlineLevel="0" collapsed="false"/>
    <row r="189" customFormat="false" ht="22.5" hidden="false" customHeight="true" outlineLevel="0" collapsed="false"/>
    <row r="190" customFormat="false" ht="22.5" hidden="false" customHeight="true" outlineLevel="0" collapsed="false"/>
    <row r="191" customFormat="false" ht="22.5" hidden="false" customHeight="true" outlineLevel="0" collapsed="false"/>
    <row r="192" customFormat="false" ht="22.5" hidden="false" customHeight="true" outlineLevel="0" collapsed="false"/>
    <row r="193" customFormat="false" ht="22.5" hidden="false" customHeight="true" outlineLevel="0" collapsed="false"/>
    <row r="194" customFormat="false" ht="22.5" hidden="false" customHeight="true" outlineLevel="0" collapsed="false"/>
    <row r="195" customFormat="false" ht="22.5" hidden="false" customHeight="true" outlineLevel="0" collapsed="false"/>
    <row r="196" customFormat="false" ht="22.5" hidden="false" customHeight="true" outlineLevel="0" collapsed="false"/>
    <row r="197" customFormat="false" ht="22.5" hidden="false" customHeight="true" outlineLevel="0" collapsed="false"/>
    <row r="198" customFormat="false" ht="22.5" hidden="false" customHeight="true" outlineLevel="0" collapsed="false"/>
    <row r="199" customFormat="false" ht="22.5" hidden="false" customHeight="true" outlineLevel="0" collapsed="false"/>
    <row r="200" customFormat="false" ht="22.5" hidden="false" customHeight="true" outlineLevel="0" collapsed="false"/>
    <row r="201" customFormat="false" ht="22.5"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8" hidden="false" customHeight="true" outlineLevel="0" collapsed="false"/>
  </sheetData>
  <mergeCells count="378">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B38:F38"/>
    <mergeCell ref="G38:J38"/>
    <mergeCell ref="K38:W38"/>
    <mergeCell ref="B40:F41"/>
    <mergeCell ref="G40:J41"/>
    <mergeCell ref="K40:W42"/>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55" width="27.33"/>
    <col collapsed="false" customWidth="true" hidden="false" outlineLevel="0" max="2" min="2" style="256" width="7.33"/>
    <col collapsed="false" customWidth="true" hidden="false" outlineLevel="0" max="3" min="3" style="255" width="7.33"/>
    <col collapsed="false" customWidth="true" hidden="false" outlineLevel="0" max="4" min="4" style="255" width="8"/>
    <col collapsed="false" customWidth="true" hidden="false" outlineLevel="0" max="5" min="5" style="255" width="25.83"/>
    <col collapsed="false" customWidth="true" hidden="false" outlineLevel="0" max="7" min="6" style="256" width="8"/>
    <col collapsed="false" customWidth="false" hidden="false" outlineLevel="0" max="1017" min="8" style="255" width="10.5"/>
    <col collapsed="false" customWidth="true" hidden="false" outlineLevel="0" max="1024" min="1018" style="257" width="11"/>
  </cols>
  <sheetData>
    <row r="1" s="259" customFormat="true" ht="24.75" hidden="false" customHeight="true" outlineLevel="0" collapsed="false">
      <c r="A1" s="258" t="s">
        <v>151</v>
      </c>
      <c r="B1" s="258"/>
      <c r="C1" s="258"/>
      <c r="E1" s="258"/>
      <c r="F1" s="258"/>
      <c r="G1" s="258"/>
      <c r="AMD1" s="257"/>
      <c r="AME1" s="257"/>
      <c r="AMF1" s="257"/>
      <c r="AMG1" s="257"/>
      <c r="AMH1" s="257"/>
      <c r="AMI1" s="257"/>
      <c r="AMJ1" s="257"/>
    </row>
    <row r="2" s="259" customFormat="true" ht="19.5" hidden="false" customHeight="true" outlineLevel="0" collapsed="false">
      <c r="A2" s="255"/>
      <c r="B2" s="256"/>
      <c r="C2" s="255"/>
      <c r="D2" s="255"/>
      <c r="E2" s="255"/>
      <c r="F2" s="256"/>
      <c r="G2" s="256"/>
      <c r="AMD2" s="257"/>
      <c r="AME2" s="257"/>
      <c r="AMF2" s="257"/>
      <c r="AMG2" s="257"/>
      <c r="AMH2" s="257"/>
      <c r="AMI2" s="257"/>
      <c r="AMJ2" s="257"/>
    </row>
    <row r="3" s="259" customFormat="true" ht="21.75" hidden="false" customHeight="true" outlineLevel="0" collapsed="false">
      <c r="A3" s="260" t="s">
        <v>152</v>
      </c>
      <c r="B3" s="261" t="n">
        <f aca="false">production!$B1</f>
        <v>45994</v>
      </c>
      <c r="C3" s="261"/>
      <c r="D3" s="260"/>
      <c r="E3" s="260"/>
      <c r="F3" s="261"/>
      <c r="G3" s="261"/>
      <c r="AMD3" s="257"/>
      <c r="AME3" s="257"/>
      <c r="AMF3" s="257"/>
      <c r="AMG3" s="257"/>
      <c r="AMH3" s="257"/>
      <c r="AMI3" s="257"/>
      <c r="AMJ3" s="257"/>
    </row>
    <row r="4" customFormat="false" ht="21.75" hidden="false" customHeight="true" outlineLevel="0" collapsed="false">
      <c r="A4" s="260" t="s">
        <v>153</v>
      </c>
      <c r="B4" s="262" t="e">
        <f aca="false">#REF!</f>
        <v>#REF!</v>
      </c>
      <c r="C4" s="262"/>
      <c r="D4" s="260"/>
      <c r="E4" s="260"/>
      <c r="F4" s="263"/>
      <c r="G4" s="263"/>
    </row>
    <row r="5" s="260" customFormat="true" ht="18" hidden="false" customHeight="true" outlineLevel="0" collapsed="false">
      <c r="A5" s="255"/>
      <c r="B5" s="256"/>
      <c r="C5" s="255"/>
      <c r="D5" s="255"/>
      <c r="E5" s="255"/>
      <c r="F5" s="256"/>
      <c r="G5" s="256"/>
      <c r="AMD5" s="257"/>
      <c r="AME5" s="257"/>
      <c r="AMF5" s="257"/>
      <c r="AMG5" s="257"/>
      <c r="AMH5" s="257"/>
      <c r="AMI5" s="257"/>
      <c r="AMJ5" s="257"/>
    </row>
    <row r="6" s="260" customFormat="true" ht="22.5" hidden="false" customHeight="true" outlineLevel="0" collapsed="false">
      <c r="A6" s="264" t="s">
        <v>154</v>
      </c>
      <c r="B6" s="264" t="s">
        <v>155</v>
      </c>
      <c r="C6" s="264"/>
      <c r="D6" s="255"/>
      <c r="E6" s="265"/>
      <c r="F6" s="265"/>
      <c r="G6" s="265"/>
      <c r="AMD6" s="257"/>
      <c r="AME6" s="257"/>
      <c r="AMF6" s="257"/>
      <c r="AMG6" s="257"/>
      <c r="AMH6" s="257"/>
      <c r="AMI6" s="257"/>
      <c r="AMJ6" s="257"/>
    </row>
    <row r="7" customFormat="false" ht="21.75" hidden="false" customHeight="true" outlineLevel="0" collapsed="false">
      <c r="A7" s="264"/>
      <c r="B7" s="266" t="s">
        <v>156</v>
      </c>
      <c r="C7" s="266" t="s">
        <v>157</v>
      </c>
      <c r="E7" s="265"/>
      <c r="F7" s="267"/>
      <c r="G7" s="267"/>
    </row>
    <row r="8" customFormat="false" ht="21.75" hidden="false" customHeight="true" outlineLevel="0" collapsed="false">
      <c r="A8" s="268" t="s">
        <v>158</v>
      </c>
      <c r="B8" s="269" t="e">
        <f aca="false">#REF!</f>
        <v>#REF!</v>
      </c>
      <c r="C8" s="268"/>
      <c r="D8" s="270"/>
      <c r="E8" s="270"/>
      <c r="F8" s="271"/>
      <c r="G8" s="271"/>
    </row>
    <row r="9" customFormat="false" ht="21.75" hidden="false" customHeight="true" outlineLevel="0" collapsed="false">
      <c r="A9" s="268" t="s">
        <v>159</v>
      </c>
      <c r="B9" s="269" t="e">
        <f aca="false">#REF!</f>
        <v>#REF!</v>
      </c>
      <c r="C9" s="268"/>
      <c r="D9" s="270"/>
      <c r="E9" s="270"/>
      <c r="F9" s="271"/>
      <c r="G9" s="271"/>
    </row>
    <row r="10" s="270" customFormat="true" ht="21.75" hidden="false" customHeight="true" outlineLevel="0" collapsed="false">
      <c r="B10" s="271"/>
      <c r="F10" s="271"/>
      <c r="G10" s="271"/>
      <c r="AMD10" s="257"/>
      <c r="AME10" s="257"/>
      <c r="AMF10" s="257"/>
      <c r="AMG10" s="257"/>
      <c r="AMH10" s="257"/>
      <c r="AMI10" s="257"/>
      <c r="AMJ10" s="257"/>
    </row>
    <row r="11" s="270" customFormat="true" ht="21.75" hidden="false" customHeight="true" outlineLevel="0" collapsed="false">
      <c r="B11" s="271"/>
      <c r="F11" s="271"/>
      <c r="G11" s="271"/>
      <c r="AMD11" s="257"/>
      <c r="AME11" s="257"/>
      <c r="AMF11" s="257"/>
      <c r="AMG11" s="257"/>
      <c r="AMH11" s="257"/>
      <c r="AMI11" s="257"/>
      <c r="AMJ11" s="257"/>
    </row>
    <row r="12" s="270" customFormat="true" ht="21.75" hidden="false" customHeight="true" outlineLevel="0" collapsed="false">
      <c r="B12" s="271"/>
      <c r="F12" s="271"/>
      <c r="G12" s="271"/>
      <c r="AMD12" s="257"/>
      <c r="AME12" s="257"/>
      <c r="AMF12" s="257"/>
      <c r="AMG12" s="257"/>
      <c r="AMH12" s="257"/>
      <c r="AMI12" s="257"/>
      <c r="AMJ12" s="257"/>
    </row>
    <row r="13" s="270" customFormat="true" ht="21.75" hidden="false" customHeight="true" outlineLevel="0" collapsed="false">
      <c r="B13" s="271"/>
      <c r="F13" s="271"/>
      <c r="G13" s="271"/>
      <c r="AMD13" s="257"/>
      <c r="AME13" s="257"/>
      <c r="AMF13" s="257"/>
      <c r="AMG13" s="257"/>
      <c r="AMH13" s="257"/>
      <c r="AMI13" s="257"/>
      <c r="AMJ13" s="257"/>
    </row>
    <row r="14" s="270" customFormat="true" ht="21.75" hidden="false" customHeight="true" outlineLevel="0" collapsed="false">
      <c r="B14" s="271"/>
      <c r="F14" s="271"/>
      <c r="G14" s="271"/>
      <c r="AMD14" s="257"/>
      <c r="AME14" s="257"/>
      <c r="AMF14" s="257"/>
      <c r="AMG14" s="257"/>
      <c r="AMH14" s="257"/>
      <c r="AMI14" s="257"/>
      <c r="AMJ14" s="257"/>
    </row>
    <row r="15" s="270" customFormat="true" ht="21.75" hidden="false" customHeight="true" outlineLevel="0" collapsed="false">
      <c r="B15" s="271"/>
      <c r="F15" s="271"/>
      <c r="G15" s="271"/>
      <c r="AMD15" s="257"/>
      <c r="AME15" s="257"/>
      <c r="AMF15" s="257"/>
      <c r="AMG15" s="257"/>
      <c r="AMH15" s="257"/>
      <c r="AMI15" s="257"/>
      <c r="AMJ15" s="257"/>
    </row>
    <row r="16" s="270" customFormat="true" ht="21.75" hidden="false" customHeight="true" outlineLevel="0" collapsed="false">
      <c r="B16" s="271"/>
      <c r="F16" s="271"/>
      <c r="G16" s="271"/>
      <c r="AMD16" s="257"/>
      <c r="AME16" s="257"/>
      <c r="AMF16" s="257"/>
      <c r="AMG16" s="257"/>
      <c r="AMH16" s="257"/>
      <c r="AMI16" s="257"/>
      <c r="AMJ16" s="257"/>
    </row>
    <row r="17" s="270" customFormat="true" ht="21.75" hidden="false" customHeight="true" outlineLevel="0" collapsed="false">
      <c r="B17" s="271"/>
      <c r="F17" s="271"/>
      <c r="G17" s="271"/>
      <c r="AMD17" s="257"/>
      <c r="AME17" s="257"/>
      <c r="AMF17" s="257"/>
      <c r="AMG17" s="257"/>
      <c r="AMH17" s="257"/>
      <c r="AMI17" s="257"/>
      <c r="AMJ17" s="257"/>
    </row>
    <row r="18" s="270" customFormat="true" ht="21.75" hidden="false" customHeight="true" outlineLevel="0" collapsed="false">
      <c r="B18" s="271"/>
      <c r="F18" s="271"/>
      <c r="G18" s="271"/>
      <c r="AMD18" s="257"/>
      <c r="AME18" s="257"/>
      <c r="AMF18" s="257"/>
      <c r="AMG18" s="257"/>
      <c r="AMH18" s="257"/>
      <c r="AMI18" s="257"/>
      <c r="AMJ18" s="257"/>
    </row>
    <row r="19" s="270" customFormat="true" ht="21.75" hidden="false" customHeight="true" outlineLevel="0" collapsed="false">
      <c r="B19" s="271"/>
      <c r="F19" s="271"/>
      <c r="G19" s="271"/>
      <c r="AMD19" s="257"/>
      <c r="AME19" s="257"/>
      <c r="AMF19" s="257"/>
      <c r="AMG19" s="257"/>
      <c r="AMH19" s="257"/>
      <c r="AMI19" s="257"/>
      <c r="AMJ19" s="257"/>
    </row>
    <row r="20" s="270" customFormat="true" ht="21.75" hidden="false" customHeight="true" outlineLevel="0" collapsed="false">
      <c r="B20" s="271"/>
      <c r="F20" s="271"/>
      <c r="G20" s="271"/>
      <c r="AMD20" s="257"/>
      <c r="AME20" s="257"/>
      <c r="AMF20" s="257"/>
      <c r="AMG20" s="257"/>
      <c r="AMH20" s="257"/>
      <c r="AMI20" s="257"/>
      <c r="AMJ20" s="257"/>
    </row>
    <row r="21" s="270" customFormat="true" ht="21.75" hidden="false" customHeight="true" outlineLevel="0" collapsed="false">
      <c r="B21" s="271"/>
      <c r="F21" s="271"/>
      <c r="G21" s="271"/>
      <c r="AMD21" s="257"/>
      <c r="AME21" s="257"/>
      <c r="AMF21" s="257"/>
      <c r="AMG21" s="257"/>
      <c r="AMH21" s="257"/>
      <c r="AMI21" s="257"/>
      <c r="AMJ21" s="257"/>
    </row>
    <row r="22" s="270" customFormat="true" ht="21.75" hidden="false" customHeight="true" outlineLevel="0" collapsed="false">
      <c r="B22" s="271"/>
      <c r="F22" s="271"/>
      <c r="G22" s="271"/>
      <c r="AMD22" s="257"/>
      <c r="AME22" s="257"/>
      <c r="AMF22" s="257"/>
      <c r="AMG22" s="257"/>
      <c r="AMH22" s="257"/>
      <c r="AMI22" s="257"/>
      <c r="AMJ22" s="257"/>
    </row>
    <row r="23" s="270" customFormat="true" ht="21.75" hidden="false" customHeight="true" outlineLevel="0" collapsed="false">
      <c r="B23" s="271"/>
      <c r="F23" s="271"/>
      <c r="G23" s="271"/>
      <c r="AMD23" s="257"/>
      <c r="AME23" s="257"/>
      <c r="AMF23" s="257"/>
      <c r="AMG23" s="257"/>
      <c r="AMH23" s="257"/>
      <c r="AMI23" s="257"/>
      <c r="AMJ23" s="257"/>
    </row>
    <row r="24" s="270" customFormat="true" ht="21.75" hidden="false" customHeight="true" outlineLevel="0" collapsed="false">
      <c r="B24" s="271"/>
      <c r="F24" s="271"/>
      <c r="G24" s="271"/>
      <c r="AMD24" s="257"/>
      <c r="AME24" s="257"/>
      <c r="AMF24" s="257"/>
      <c r="AMG24" s="257"/>
      <c r="AMH24" s="257"/>
      <c r="AMI24" s="257"/>
      <c r="AMJ24" s="257"/>
    </row>
    <row r="25" s="270" customFormat="true" ht="21.75" hidden="false" customHeight="true" outlineLevel="0" collapsed="false">
      <c r="B25" s="271"/>
      <c r="F25" s="271"/>
      <c r="G25" s="271"/>
      <c r="AMD25" s="257"/>
      <c r="AME25" s="257"/>
      <c r="AMF25" s="257"/>
      <c r="AMG25" s="257"/>
      <c r="AMH25" s="257"/>
      <c r="AMI25" s="257"/>
      <c r="AMJ25" s="257"/>
    </row>
    <row r="26" s="270" customFormat="true" ht="21.75" hidden="false" customHeight="true" outlineLevel="0" collapsed="false">
      <c r="B26" s="271"/>
      <c r="F26" s="271"/>
      <c r="G26" s="271"/>
      <c r="AMD26" s="257"/>
      <c r="AME26" s="257"/>
      <c r="AMF26" s="257"/>
      <c r="AMG26" s="257"/>
      <c r="AMH26" s="257"/>
      <c r="AMI26" s="257"/>
      <c r="AMJ26" s="257"/>
    </row>
    <row r="27" s="270" customFormat="true" ht="21.75" hidden="false" customHeight="true" outlineLevel="0" collapsed="false">
      <c r="B27" s="271"/>
      <c r="F27" s="271"/>
      <c r="G27" s="271"/>
      <c r="AMD27" s="257"/>
      <c r="AME27" s="257"/>
      <c r="AMF27" s="257"/>
      <c r="AMG27" s="257"/>
      <c r="AMH27" s="257"/>
      <c r="AMI27" s="257"/>
      <c r="AMJ27" s="257"/>
    </row>
    <row r="28" s="270" customFormat="true" ht="21.75" hidden="false" customHeight="true" outlineLevel="0" collapsed="false">
      <c r="B28" s="271"/>
      <c r="F28" s="271"/>
      <c r="G28" s="271"/>
      <c r="AMD28" s="257"/>
      <c r="AME28" s="257"/>
      <c r="AMF28" s="257"/>
      <c r="AMG28" s="257"/>
      <c r="AMH28" s="257"/>
      <c r="AMI28" s="257"/>
      <c r="AMJ28" s="257"/>
    </row>
    <row r="29" s="270" customFormat="true" ht="21.75" hidden="false" customHeight="true" outlineLevel="0" collapsed="false">
      <c r="B29" s="271"/>
      <c r="F29" s="271"/>
      <c r="G29" s="271"/>
      <c r="AMD29" s="257"/>
      <c r="AME29" s="257"/>
      <c r="AMF29" s="257"/>
      <c r="AMG29" s="257"/>
      <c r="AMH29" s="257"/>
      <c r="AMI29" s="257"/>
      <c r="AMJ29" s="257"/>
    </row>
    <row r="30" s="270" customFormat="true" ht="21.75" hidden="false" customHeight="true" outlineLevel="0" collapsed="false">
      <c r="B30" s="271"/>
      <c r="F30" s="271"/>
      <c r="G30" s="271"/>
      <c r="AMD30" s="257"/>
      <c r="AME30" s="257"/>
      <c r="AMF30" s="257"/>
      <c r="AMG30" s="257"/>
      <c r="AMH30" s="257"/>
      <c r="AMI30" s="257"/>
      <c r="AMJ30" s="257"/>
    </row>
    <row r="31" s="270" customFormat="true" ht="21.75" hidden="false" customHeight="true" outlineLevel="0" collapsed="false">
      <c r="B31" s="271"/>
      <c r="F31" s="271"/>
      <c r="G31" s="271"/>
      <c r="AMD31" s="257"/>
      <c r="AME31" s="257"/>
      <c r="AMF31" s="257"/>
      <c r="AMG31" s="257"/>
      <c r="AMH31" s="257"/>
      <c r="AMI31" s="257"/>
      <c r="AMJ31" s="257"/>
    </row>
    <row r="32" s="270" customFormat="true" ht="21.75" hidden="false" customHeight="true" outlineLevel="0" collapsed="false">
      <c r="B32" s="271"/>
      <c r="F32" s="271"/>
      <c r="G32" s="271"/>
      <c r="AMD32" s="257"/>
      <c r="AME32" s="257"/>
      <c r="AMF32" s="257"/>
      <c r="AMG32" s="257"/>
      <c r="AMH32" s="257"/>
      <c r="AMI32" s="257"/>
      <c r="AMJ32" s="257"/>
    </row>
    <row r="33" s="270" customFormat="true" ht="21.75" hidden="false" customHeight="true" outlineLevel="0" collapsed="false">
      <c r="B33" s="271"/>
      <c r="F33" s="271"/>
      <c r="G33" s="271"/>
      <c r="AMD33" s="257"/>
      <c r="AME33" s="257"/>
      <c r="AMF33" s="257"/>
      <c r="AMG33" s="257"/>
      <c r="AMH33" s="257"/>
      <c r="AMI33" s="257"/>
      <c r="AMJ33" s="257"/>
    </row>
    <row r="34" s="270" customFormat="true" ht="21.75" hidden="false" customHeight="true" outlineLevel="0" collapsed="false">
      <c r="B34" s="271"/>
      <c r="F34" s="271"/>
      <c r="G34" s="271"/>
      <c r="AMD34" s="257"/>
      <c r="AME34" s="257"/>
      <c r="AMF34" s="257"/>
      <c r="AMG34" s="257"/>
      <c r="AMH34" s="257"/>
      <c r="AMI34" s="257"/>
      <c r="AMJ34" s="257"/>
    </row>
    <row r="35" customFormat="false" ht="23.25" hidden="false" customHeight="true" outlineLevel="0" collapsed="false">
      <c r="A35" s="272" t="s">
        <v>135</v>
      </c>
      <c r="B35" s="264" t="e">
        <f aca="false">SUM(B8:B34)</f>
        <v>#REF!</v>
      </c>
      <c r="C35" s="272"/>
      <c r="F35" s="271"/>
    </row>
    <row r="36" customFormat="false" ht="23.25" hidden="false" customHeight="true" outlineLevel="0" collapsed="false">
      <c r="F36" s="271"/>
    </row>
    <row r="37" customFormat="false" ht="23.25" hidden="false" customHeight="true" outlineLevel="0" collapsed="false">
      <c r="A37" s="258" t="s">
        <v>151</v>
      </c>
      <c r="B37" s="258"/>
      <c r="C37" s="258"/>
      <c r="D37" s="259"/>
      <c r="E37" s="258" t="s">
        <v>151</v>
      </c>
      <c r="F37" s="258"/>
      <c r="G37" s="258"/>
    </row>
    <row r="38" customFormat="false" ht="23.25" hidden="false" customHeight="true" outlineLevel="0" collapsed="false">
      <c r="A38" s="260" t="s">
        <v>152</v>
      </c>
      <c r="B38" s="261" t="n">
        <f aca="false">production!$B1</f>
        <v>45994</v>
      </c>
      <c r="C38" s="261"/>
      <c r="D38" s="260"/>
      <c r="E38" s="260" t="s">
        <v>152</v>
      </c>
      <c r="F38" s="261" t="n">
        <f aca="false">B38</f>
        <v>45994</v>
      </c>
      <c r="G38" s="261"/>
    </row>
    <row r="39" customFormat="false" ht="23.25" hidden="false" customHeight="true" outlineLevel="0" collapsed="false">
      <c r="A39" s="260" t="s">
        <v>153</v>
      </c>
      <c r="B39" s="262" t="str">
        <f aca="false">production!B4</f>
        <v/>
      </c>
      <c r="C39" s="262"/>
      <c r="D39" s="260"/>
      <c r="E39" s="260" t="s">
        <v>153</v>
      </c>
      <c r="F39" s="263" t="str">
        <f aca="false">B39</f>
        <v/>
      </c>
      <c r="G39" s="263"/>
    </row>
    <row r="40" customFormat="false" ht="23.25" hidden="false" customHeight="true" outlineLevel="0" collapsed="false">
      <c r="A40" s="264" t="s">
        <v>154</v>
      </c>
      <c r="B40" s="264" t="s">
        <v>155</v>
      </c>
      <c r="C40" s="264"/>
      <c r="E40" s="264" t="s">
        <v>154</v>
      </c>
      <c r="F40" s="264" t="s">
        <v>155</v>
      </c>
      <c r="G40" s="264"/>
    </row>
    <row r="41" customFormat="false" ht="23.25" hidden="false" customHeight="true" outlineLevel="0" collapsed="false">
      <c r="A41" s="264"/>
      <c r="B41" s="266" t="s">
        <v>156</v>
      </c>
      <c r="C41" s="266" t="s">
        <v>55</v>
      </c>
      <c r="E41" s="264"/>
      <c r="F41" s="266" t="s">
        <v>156</v>
      </c>
      <c r="G41" s="266" t="s">
        <v>55</v>
      </c>
    </row>
    <row r="42" customFormat="false" ht="23.25" hidden="false" customHeight="true" outlineLevel="0" collapsed="false">
      <c r="A42" s="268" t="s">
        <v>158</v>
      </c>
      <c r="B42" s="269" t="n">
        <f aca="false">production!$D4</f>
        <v>0</v>
      </c>
      <c r="C42" s="269" t="n">
        <f aca="false">production!$D5</f>
        <v>0</v>
      </c>
      <c r="D42" s="270"/>
      <c r="E42" s="268" t="s">
        <v>158</v>
      </c>
      <c r="F42" s="269" t="n">
        <f aca="false">B42</f>
        <v>0</v>
      </c>
      <c r="G42" s="269" t="n">
        <f aca="false">C42</f>
        <v>0</v>
      </c>
    </row>
    <row r="43" customFormat="false" ht="23.25" hidden="false" customHeight="true" outlineLevel="0" collapsed="false">
      <c r="A43" s="268" t="s">
        <v>159</v>
      </c>
      <c r="B43" s="269" t="n">
        <f aca="false">production!$E4</f>
        <v>0</v>
      </c>
      <c r="C43" s="269" t="n">
        <f aca="false">production!$E5</f>
        <v>0</v>
      </c>
      <c r="D43" s="270"/>
      <c r="E43" s="268" t="s">
        <v>159</v>
      </c>
      <c r="F43" s="269" t="n">
        <f aca="false">B43</f>
        <v>0</v>
      </c>
      <c r="G43" s="269" t="n">
        <f aca="false">C43</f>
        <v>0</v>
      </c>
    </row>
    <row r="44" customFormat="false" ht="23.25" hidden="false" customHeight="true" outlineLevel="0" collapsed="false">
      <c r="A44" s="270"/>
      <c r="B44" s="271"/>
      <c r="C44" s="271"/>
      <c r="D44" s="270"/>
      <c r="E44" s="270"/>
      <c r="F44" s="271"/>
      <c r="G44" s="271"/>
    </row>
    <row r="45" customFormat="false" ht="23.25" hidden="false" customHeight="true" outlineLevel="0" collapsed="false">
      <c r="A45" s="268" t="s">
        <v>160</v>
      </c>
      <c r="B45" s="269" t="n">
        <f aca="false">production!$I4</f>
        <v>0</v>
      </c>
      <c r="C45" s="269" t="n">
        <f aca="false">production!$I5</f>
        <v>0</v>
      </c>
      <c r="D45" s="270"/>
      <c r="E45" s="268" t="s">
        <v>160</v>
      </c>
      <c r="F45" s="269" t="n">
        <f aca="false">B45</f>
        <v>0</v>
      </c>
      <c r="G45" s="269" t="n">
        <f aca="false">C45</f>
        <v>0</v>
      </c>
    </row>
    <row r="46" customFormat="false" ht="23.25" hidden="false" customHeight="true" outlineLevel="0" collapsed="false">
      <c r="A46" s="268" t="s">
        <v>161</v>
      </c>
      <c r="B46" s="269" t="n">
        <f aca="false">production!$K4</f>
        <v>0</v>
      </c>
      <c r="C46" s="269" t="n">
        <f aca="false">production!$K5</f>
        <v>0</v>
      </c>
      <c r="D46" s="270"/>
      <c r="E46" s="268" t="s">
        <v>161</v>
      </c>
      <c r="F46" s="269" t="n">
        <f aca="false">B46</f>
        <v>0</v>
      </c>
      <c r="G46" s="269" t="n">
        <f aca="false">C46</f>
        <v>0</v>
      </c>
    </row>
    <row r="47" customFormat="false" ht="23.25" hidden="false" customHeight="true" outlineLevel="0" collapsed="false">
      <c r="A47" s="268" t="s">
        <v>162</v>
      </c>
      <c r="B47" s="269" t="n">
        <f aca="false">production!$L4</f>
        <v>0</v>
      </c>
      <c r="C47" s="269" t="n">
        <f aca="false">production!$L5</f>
        <v>0</v>
      </c>
      <c r="D47" s="270"/>
      <c r="E47" s="268" t="s">
        <v>162</v>
      </c>
      <c r="F47" s="269" t="n">
        <f aca="false">B47</f>
        <v>0</v>
      </c>
      <c r="G47" s="269" t="n">
        <f aca="false">C47</f>
        <v>0</v>
      </c>
    </row>
    <row r="48" customFormat="false" ht="23.25" hidden="false" customHeight="true" outlineLevel="0" collapsed="false">
      <c r="A48" s="268" t="s">
        <v>163</v>
      </c>
      <c r="B48" s="269" t="n">
        <f aca="false">production!$N4</f>
        <v>0</v>
      </c>
      <c r="C48" s="269" t="n">
        <f aca="false">production!$N5</f>
        <v>0</v>
      </c>
      <c r="D48" s="270"/>
      <c r="E48" s="268" t="s">
        <v>163</v>
      </c>
      <c r="F48" s="269" t="n">
        <f aca="false">B48</f>
        <v>0</v>
      </c>
      <c r="G48" s="269" t="n">
        <f aca="false">C48</f>
        <v>0</v>
      </c>
    </row>
    <row r="49" customFormat="false" ht="23.25" hidden="false" customHeight="true" outlineLevel="0" collapsed="false">
      <c r="A49" s="268" t="s">
        <v>164</v>
      </c>
      <c r="B49" s="269" t="n">
        <f aca="false">production!$Q4</f>
        <v>0</v>
      </c>
      <c r="C49" s="269" t="n">
        <f aca="false">production!$Q5</f>
        <v>0</v>
      </c>
      <c r="D49" s="270"/>
      <c r="E49" s="268" t="s">
        <v>164</v>
      </c>
      <c r="F49" s="269" t="n">
        <f aca="false">B49</f>
        <v>0</v>
      </c>
      <c r="G49" s="269" t="n">
        <f aca="false">C49</f>
        <v>0</v>
      </c>
    </row>
    <row r="50" customFormat="false" ht="23.25" hidden="false" customHeight="true" outlineLevel="0" collapsed="false">
      <c r="A50" s="268" t="s">
        <v>165</v>
      </c>
      <c r="B50" s="269" t="n">
        <f aca="false">production!$R4</f>
        <v>0</v>
      </c>
      <c r="C50" s="269" t="n">
        <f aca="false">production!$R5</f>
        <v>0</v>
      </c>
      <c r="D50" s="270"/>
      <c r="E50" s="268" t="s">
        <v>165</v>
      </c>
      <c r="F50" s="269" t="n">
        <f aca="false">B50</f>
        <v>0</v>
      </c>
      <c r="G50" s="269" t="n">
        <f aca="false">C50</f>
        <v>0</v>
      </c>
    </row>
    <row r="51" customFormat="false" ht="23.25" hidden="false" customHeight="true" outlineLevel="0" collapsed="false">
      <c r="A51" s="268" t="s">
        <v>166</v>
      </c>
      <c r="B51" s="269" t="n">
        <f aca="false">production!$S4</f>
        <v>0</v>
      </c>
      <c r="C51" s="269" t="n">
        <f aca="false">production!$S5</f>
        <v>0</v>
      </c>
      <c r="D51" s="270"/>
      <c r="E51" s="268" t="s">
        <v>166</v>
      </c>
      <c r="F51" s="269" t="n">
        <f aca="false">B51</f>
        <v>0</v>
      </c>
      <c r="G51" s="269" t="n">
        <f aca="false">C51</f>
        <v>0</v>
      </c>
    </row>
    <row r="52" customFormat="false" ht="23.25" hidden="false" customHeight="true" outlineLevel="0" collapsed="false">
      <c r="A52" s="268" t="s">
        <v>167</v>
      </c>
      <c r="B52" s="269" t="n">
        <f aca="false">production!$U4</f>
        <v>0</v>
      </c>
      <c r="C52" s="269" t="n">
        <f aca="false">production!$U5</f>
        <v>0</v>
      </c>
      <c r="D52" s="270"/>
      <c r="E52" s="268" t="s">
        <v>167</v>
      </c>
      <c r="F52" s="269" t="n">
        <f aca="false">B52</f>
        <v>0</v>
      </c>
      <c r="G52" s="269" t="n">
        <f aca="false">C52</f>
        <v>0</v>
      </c>
    </row>
    <row r="53" customFormat="false" ht="23.25" hidden="false" customHeight="true" outlineLevel="0" collapsed="false">
      <c r="A53" s="268" t="s">
        <v>168</v>
      </c>
      <c r="B53" s="269" t="n">
        <f aca="false">production!$V4</f>
        <v>0</v>
      </c>
      <c r="C53" s="269" t="n">
        <f aca="false">production!$V5</f>
        <v>0</v>
      </c>
      <c r="D53" s="270"/>
      <c r="E53" s="268" t="s">
        <v>168</v>
      </c>
      <c r="F53" s="269" t="n">
        <f aca="false">B53</f>
        <v>0</v>
      </c>
      <c r="G53" s="269" t="n">
        <f aca="false">C53</f>
        <v>0</v>
      </c>
    </row>
    <row r="54" customFormat="false" ht="23.25" hidden="false" customHeight="true" outlineLevel="0" collapsed="false">
      <c r="A54" s="270"/>
      <c r="B54" s="271"/>
      <c r="C54" s="271"/>
      <c r="D54" s="270"/>
      <c r="E54" s="270"/>
      <c r="F54" s="271"/>
      <c r="G54" s="271"/>
    </row>
    <row r="55" customFormat="false" ht="23.25" hidden="false" customHeight="true" outlineLevel="0" collapsed="false">
      <c r="A55" s="270"/>
      <c r="B55" s="271"/>
      <c r="C55" s="271"/>
      <c r="D55" s="270"/>
      <c r="E55" s="270"/>
      <c r="F55" s="271"/>
      <c r="G55" s="271"/>
    </row>
    <row r="56" customFormat="false" ht="23.25" hidden="false" customHeight="true" outlineLevel="0" collapsed="false">
      <c r="A56" s="270"/>
      <c r="B56" s="271"/>
      <c r="C56" s="271"/>
      <c r="D56" s="270"/>
      <c r="E56" s="270"/>
      <c r="F56" s="271"/>
      <c r="G56" s="271"/>
    </row>
    <row r="57" customFormat="false" ht="23.25" hidden="false" customHeight="true" outlineLevel="0" collapsed="false">
      <c r="A57" s="268" t="s">
        <v>169</v>
      </c>
      <c r="B57" s="269" t="n">
        <f aca="false">production!$AC4</f>
        <v>0</v>
      </c>
      <c r="C57" s="269" t="n">
        <f aca="false">production!$AC5</f>
        <v>0</v>
      </c>
      <c r="D57" s="270"/>
      <c r="E57" s="268" t="s">
        <v>169</v>
      </c>
      <c r="F57" s="269" t="n">
        <f aca="false">B57</f>
        <v>0</v>
      </c>
      <c r="G57" s="269" t="n">
        <f aca="false">C57</f>
        <v>0</v>
      </c>
    </row>
    <row r="58" customFormat="false" ht="23.25" hidden="false" customHeight="true" outlineLevel="0" collapsed="false">
      <c r="A58" s="268" t="s">
        <v>170</v>
      </c>
      <c r="B58" s="269" t="n">
        <f aca="false">production!$AD4</f>
        <v>0</v>
      </c>
      <c r="C58" s="269" t="n">
        <f aca="false">production!$AD5</f>
        <v>0</v>
      </c>
      <c r="D58" s="270"/>
      <c r="E58" s="268" t="s">
        <v>170</v>
      </c>
      <c r="F58" s="269" t="n">
        <f aca="false">B58</f>
        <v>0</v>
      </c>
      <c r="G58" s="269" t="n">
        <f aca="false">C58</f>
        <v>0</v>
      </c>
    </row>
    <row r="59" customFormat="false" ht="23.25" hidden="false" customHeight="true" outlineLevel="0" collapsed="false">
      <c r="A59" s="268" t="s">
        <v>171</v>
      </c>
      <c r="B59" s="269" t="n">
        <f aca="false">production!$AI4</f>
        <v>0</v>
      </c>
      <c r="C59" s="269" t="n">
        <f aca="false">production!$AI5</f>
        <v>0</v>
      </c>
      <c r="D59" s="270"/>
      <c r="E59" s="268" t="s">
        <v>171</v>
      </c>
      <c r="F59" s="269" t="n">
        <f aca="false">B59</f>
        <v>0</v>
      </c>
      <c r="G59" s="269" t="n">
        <f aca="false">C59</f>
        <v>0</v>
      </c>
    </row>
    <row r="60" customFormat="false" ht="23.25" hidden="false" customHeight="true" outlineLevel="0" collapsed="false">
      <c r="A60" s="268" t="s">
        <v>172</v>
      </c>
      <c r="B60" s="269" t="n">
        <f aca="false">production!$AJ4</f>
        <v>0</v>
      </c>
      <c r="C60" s="269" t="n">
        <f aca="false">production!$AJ5</f>
        <v>0</v>
      </c>
      <c r="D60" s="270"/>
      <c r="E60" s="268" t="s">
        <v>172</v>
      </c>
      <c r="F60" s="269" t="n">
        <f aca="false">B60</f>
        <v>0</v>
      </c>
      <c r="G60" s="269" t="n">
        <f aca="false">C60</f>
        <v>0</v>
      </c>
    </row>
    <row r="61" customFormat="false" ht="23.25" hidden="false" customHeight="true" outlineLevel="0" collapsed="false">
      <c r="A61" s="270"/>
      <c r="B61" s="271"/>
      <c r="C61" s="271"/>
      <c r="D61" s="270"/>
      <c r="E61" s="270"/>
      <c r="F61" s="271"/>
      <c r="G61" s="271"/>
    </row>
    <row r="62" customFormat="false" ht="23.25" hidden="false" customHeight="true" outlineLevel="0" collapsed="false">
      <c r="A62" s="270"/>
      <c r="B62" s="271"/>
      <c r="C62" s="271"/>
      <c r="D62" s="270"/>
      <c r="E62" s="270"/>
      <c r="F62" s="271"/>
      <c r="G62" s="271"/>
    </row>
    <row r="63" customFormat="false" ht="23.25" hidden="false" customHeight="true" outlineLevel="0" collapsed="false">
      <c r="A63" s="268" t="s">
        <v>173</v>
      </c>
      <c r="B63" s="269" t="n">
        <f aca="false">production!$AX4</f>
        <v>0</v>
      </c>
      <c r="C63" s="269" t="n">
        <f aca="false">production!$AX5</f>
        <v>0</v>
      </c>
      <c r="D63" s="270"/>
      <c r="E63" s="268" t="s">
        <v>173</v>
      </c>
      <c r="F63" s="269" t="n">
        <f aca="false">B63</f>
        <v>0</v>
      </c>
      <c r="G63" s="269" t="n">
        <f aca="false">C63</f>
        <v>0</v>
      </c>
    </row>
    <row r="64" customFormat="false" ht="23.25" hidden="false" customHeight="true" outlineLevel="0" collapsed="false">
      <c r="A64" s="268" t="s">
        <v>174</v>
      </c>
      <c r="B64" s="269" t="n">
        <f aca="false">production!$AZ4</f>
        <v>0</v>
      </c>
      <c r="C64" s="269" t="n">
        <f aca="false">production!$AZ5</f>
        <v>0</v>
      </c>
      <c r="D64" s="270"/>
      <c r="E64" s="268" t="s">
        <v>174</v>
      </c>
      <c r="F64" s="269" t="n">
        <f aca="false">B64</f>
        <v>0</v>
      </c>
      <c r="G64" s="269" t="n">
        <f aca="false">C64</f>
        <v>0</v>
      </c>
    </row>
    <row r="65" customFormat="false" ht="23.25" hidden="false" customHeight="true" outlineLevel="0" collapsed="false">
      <c r="A65" s="270"/>
      <c r="B65" s="271"/>
      <c r="C65" s="271"/>
      <c r="D65" s="270"/>
      <c r="E65" s="270"/>
      <c r="F65" s="271"/>
      <c r="G65" s="271"/>
    </row>
    <row r="66" customFormat="false" ht="23.25" hidden="false" customHeight="true" outlineLevel="0" collapsed="false">
      <c r="A66" s="273" t="s">
        <v>24</v>
      </c>
      <c r="B66" s="274" t="n">
        <f aca="false">production!BI4</f>
        <v>0</v>
      </c>
      <c r="C66" s="274" t="e">
        <f aca="false">#REF!</f>
        <v>#REF!</v>
      </c>
      <c r="D66" s="270"/>
      <c r="E66" s="273" t="s">
        <v>24</v>
      </c>
      <c r="F66" s="274" t="n">
        <f aca="false">B66</f>
        <v>0</v>
      </c>
      <c r="G66" s="274" t="e">
        <f aca="false">C66</f>
        <v>#REF!</v>
      </c>
    </row>
    <row r="67" customFormat="false" ht="23.25" hidden="false" customHeight="true" outlineLevel="0" collapsed="false">
      <c r="A67" s="273" t="s">
        <v>175</v>
      </c>
      <c r="B67" s="274" t="e">
        <f aca="false">#REF!</f>
        <v>#REF!</v>
      </c>
      <c r="C67" s="274" t="e">
        <f aca="false">#REF!</f>
        <v>#REF!</v>
      </c>
      <c r="D67" s="270"/>
      <c r="E67" s="273" t="s">
        <v>175</v>
      </c>
      <c r="F67" s="274" t="e">
        <f aca="false">B67</f>
        <v>#REF!</v>
      </c>
      <c r="G67" s="274" t="e">
        <f aca="false">C67</f>
        <v>#REF!</v>
      </c>
    </row>
    <row r="68" customFormat="false" ht="23.25" hidden="false" customHeight="true" outlineLevel="0" collapsed="false">
      <c r="A68" s="270"/>
      <c r="B68" s="271"/>
      <c r="C68" s="271"/>
      <c r="D68" s="270"/>
      <c r="E68" s="270"/>
      <c r="F68" s="271"/>
      <c r="G68" s="271"/>
    </row>
    <row r="69" customFormat="false" ht="23.25" hidden="false" customHeight="true" outlineLevel="0" collapsed="false">
      <c r="A69" s="272" t="s">
        <v>135</v>
      </c>
      <c r="B69" s="275" t="e">
        <f aca="false">SUM(B42:B68)</f>
        <v>#REF!</v>
      </c>
      <c r="C69" s="275" t="e">
        <f aca="false">SUM(C42:C68)</f>
        <v>#REF!</v>
      </c>
      <c r="E69" s="272" t="s">
        <v>135</v>
      </c>
      <c r="F69" s="269" t="e">
        <f aca="false">B69</f>
        <v>#REF!</v>
      </c>
      <c r="G69" s="269" t="e">
        <f aca="false">C69</f>
        <v>#REF!</v>
      </c>
    </row>
    <row r="70" customFormat="false" ht="23.25" hidden="false" customHeight="true" outlineLevel="0" collapsed="false">
      <c r="A70" s="258" t="s">
        <v>151</v>
      </c>
      <c r="B70" s="258"/>
      <c r="C70" s="258"/>
      <c r="D70" s="259"/>
      <c r="E70" s="276" t="s">
        <v>151</v>
      </c>
      <c r="F70" s="276"/>
      <c r="G70" s="276"/>
    </row>
    <row r="71" customFormat="false" ht="23.25" hidden="false" customHeight="true" outlineLevel="0" collapsed="false">
      <c r="A71" s="260" t="s">
        <v>152</v>
      </c>
      <c r="B71" s="261" t="n">
        <f aca="false">production!$B1</f>
        <v>45994</v>
      </c>
      <c r="C71" s="261"/>
      <c r="D71" s="260"/>
      <c r="E71" s="260" t="s">
        <v>152</v>
      </c>
      <c r="F71" s="261" t="n">
        <f aca="false">B71</f>
        <v>45994</v>
      </c>
      <c r="G71" s="261"/>
    </row>
    <row r="72" customFormat="false" ht="23.25" hidden="false" customHeight="true" outlineLevel="0" collapsed="false">
      <c r="A72" s="260" t="s">
        <v>153</v>
      </c>
      <c r="B72" s="262" t="str">
        <f aca="false">production!B6</f>
        <v/>
      </c>
      <c r="C72" s="262"/>
      <c r="D72" s="260"/>
      <c r="E72" s="260" t="s">
        <v>153</v>
      </c>
      <c r="F72" s="263" t="str">
        <f aca="false">B72</f>
        <v/>
      </c>
      <c r="G72" s="263"/>
    </row>
    <row r="73" customFormat="false" ht="23.25" hidden="false" customHeight="true" outlineLevel="0" collapsed="false">
      <c r="A73" s="264" t="s">
        <v>154</v>
      </c>
      <c r="B73" s="264" t="s">
        <v>155</v>
      </c>
      <c r="C73" s="264"/>
      <c r="E73" s="264" t="s">
        <v>154</v>
      </c>
      <c r="F73" s="264" t="s">
        <v>155</v>
      </c>
      <c r="G73" s="264"/>
    </row>
    <row r="74" customFormat="false" ht="23.25" hidden="false" customHeight="true" outlineLevel="0" collapsed="false">
      <c r="A74" s="264"/>
      <c r="B74" s="266" t="s">
        <v>156</v>
      </c>
      <c r="C74" s="266" t="s">
        <v>157</v>
      </c>
      <c r="E74" s="264"/>
      <c r="F74" s="266" t="s">
        <v>156</v>
      </c>
      <c r="G74" s="266" t="s">
        <v>157</v>
      </c>
    </row>
    <row r="75" customFormat="false" ht="23.25" hidden="false" customHeight="true" outlineLevel="0" collapsed="false">
      <c r="A75" s="268" t="s">
        <v>158</v>
      </c>
      <c r="B75" s="269" t="n">
        <f aca="false">production!$D6</f>
        <v>0</v>
      </c>
      <c r="C75" s="268"/>
      <c r="D75" s="270"/>
      <c r="E75" s="268" t="s">
        <v>158</v>
      </c>
      <c r="F75" s="269" t="n">
        <f aca="false">B75</f>
        <v>0</v>
      </c>
      <c r="G75" s="269"/>
    </row>
    <row r="76" customFormat="false" ht="23.25" hidden="false" customHeight="true" outlineLevel="0" collapsed="false">
      <c r="A76" s="277" t="s">
        <v>176</v>
      </c>
      <c r="B76" s="269" t="n">
        <f aca="false">production!F6</f>
        <v>0</v>
      </c>
      <c r="C76" s="268"/>
      <c r="D76" s="270"/>
      <c r="E76" s="277" t="s">
        <v>176</v>
      </c>
      <c r="F76" s="269" t="n">
        <f aca="false">B76</f>
        <v>0</v>
      </c>
      <c r="G76" s="269"/>
    </row>
    <row r="77" customFormat="false" ht="23.25" hidden="false" customHeight="true" outlineLevel="0" collapsed="false">
      <c r="A77" s="268" t="s">
        <v>177</v>
      </c>
      <c r="B77" s="269" t="n">
        <f aca="false">production!$G6</f>
        <v>0</v>
      </c>
      <c r="C77" s="268"/>
      <c r="D77" s="270"/>
      <c r="E77" s="268" t="s">
        <v>177</v>
      </c>
      <c r="F77" s="269" t="n">
        <f aca="false">B77</f>
        <v>0</v>
      </c>
      <c r="G77" s="269"/>
    </row>
    <row r="78" customFormat="false" ht="23.25" hidden="false" customHeight="true" outlineLevel="0" collapsed="false">
      <c r="A78" s="268" t="s">
        <v>160</v>
      </c>
      <c r="B78" s="269" t="n">
        <f aca="false">production!$I6</f>
        <v>0</v>
      </c>
      <c r="C78" s="268"/>
      <c r="D78" s="270"/>
      <c r="E78" s="268" t="s">
        <v>160</v>
      </c>
      <c r="F78" s="269" t="n">
        <f aca="false">B78</f>
        <v>0</v>
      </c>
      <c r="G78" s="269"/>
    </row>
    <row r="79" customFormat="false" ht="23.25" hidden="false" customHeight="true" outlineLevel="0" collapsed="false">
      <c r="A79" s="268" t="s">
        <v>161</v>
      </c>
      <c r="B79" s="269" t="n">
        <f aca="false">production!$K6</f>
        <v>0</v>
      </c>
      <c r="C79" s="268"/>
      <c r="D79" s="270"/>
      <c r="E79" s="268" t="s">
        <v>161</v>
      </c>
      <c r="F79" s="269" t="n">
        <f aca="false">B79</f>
        <v>0</v>
      </c>
      <c r="G79" s="269"/>
    </row>
    <row r="80" customFormat="false" ht="23.25" hidden="false" customHeight="true" outlineLevel="0" collapsed="false">
      <c r="A80" s="268" t="s">
        <v>162</v>
      </c>
      <c r="B80" s="269" t="n">
        <f aca="false">production!$L6</f>
        <v>0</v>
      </c>
      <c r="C80" s="268"/>
      <c r="D80" s="270"/>
      <c r="E80" s="268" t="s">
        <v>162</v>
      </c>
      <c r="F80" s="269" t="n">
        <f aca="false">B80</f>
        <v>0</v>
      </c>
      <c r="G80" s="269"/>
    </row>
    <row r="81" customFormat="false" ht="23.25" hidden="false" customHeight="true" outlineLevel="0" collapsed="false">
      <c r="A81" s="268" t="s">
        <v>163</v>
      </c>
      <c r="B81" s="269" t="n">
        <f aca="false">production!$N6</f>
        <v>0</v>
      </c>
      <c r="C81" s="268"/>
      <c r="D81" s="270"/>
      <c r="E81" s="268" t="s">
        <v>163</v>
      </c>
      <c r="F81" s="269" t="n">
        <f aca="false">B81</f>
        <v>0</v>
      </c>
      <c r="G81" s="269"/>
    </row>
    <row r="82" customFormat="false" ht="23.25" hidden="false" customHeight="true" outlineLevel="0" collapsed="false">
      <c r="A82" s="268" t="s">
        <v>164</v>
      </c>
      <c r="B82" s="269" t="n">
        <f aca="false">production!$Q6</f>
        <v>0</v>
      </c>
      <c r="C82" s="268"/>
      <c r="D82" s="270"/>
      <c r="E82" s="268" t="s">
        <v>164</v>
      </c>
      <c r="F82" s="269" t="n">
        <f aca="false">B82</f>
        <v>0</v>
      </c>
      <c r="G82" s="269"/>
    </row>
    <row r="83" customFormat="false" ht="23.25" hidden="false" customHeight="true" outlineLevel="0" collapsed="false">
      <c r="A83" s="268" t="s">
        <v>165</v>
      </c>
      <c r="B83" s="269" t="n">
        <f aca="false">production!$R6</f>
        <v>0</v>
      </c>
      <c r="C83" s="268"/>
      <c r="D83" s="270"/>
      <c r="E83" s="268" t="s">
        <v>165</v>
      </c>
      <c r="F83" s="269" t="n">
        <f aca="false">B83</f>
        <v>0</v>
      </c>
      <c r="G83" s="269"/>
    </row>
    <row r="84" customFormat="false" ht="23.25" hidden="false" customHeight="true" outlineLevel="0" collapsed="false">
      <c r="A84" s="268" t="s">
        <v>166</v>
      </c>
      <c r="B84" s="269" t="n">
        <f aca="false">production!$S6</f>
        <v>0</v>
      </c>
      <c r="C84" s="268"/>
      <c r="D84" s="270"/>
      <c r="E84" s="268" t="s">
        <v>166</v>
      </c>
      <c r="F84" s="269" t="n">
        <f aca="false">B84</f>
        <v>0</v>
      </c>
      <c r="G84" s="269"/>
    </row>
    <row r="85" customFormat="false" ht="23.25" hidden="false" customHeight="true" outlineLevel="0" collapsed="false">
      <c r="A85" s="268" t="s">
        <v>167</v>
      </c>
      <c r="B85" s="269" t="n">
        <f aca="false">production!$U6</f>
        <v>0</v>
      </c>
      <c r="C85" s="268"/>
      <c r="D85" s="270"/>
      <c r="E85" s="268" t="s">
        <v>167</v>
      </c>
      <c r="F85" s="269" t="n">
        <f aca="false">B85</f>
        <v>0</v>
      </c>
      <c r="G85" s="269"/>
    </row>
    <row r="86" customFormat="false" ht="23.25" hidden="false" customHeight="true" outlineLevel="0" collapsed="false">
      <c r="A86" s="268" t="s">
        <v>168</v>
      </c>
      <c r="B86" s="269" t="n">
        <f aca="false">production!$V6</f>
        <v>0</v>
      </c>
      <c r="C86" s="268"/>
      <c r="D86" s="270"/>
      <c r="E86" s="268" t="s">
        <v>168</v>
      </c>
      <c r="F86" s="269" t="n">
        <f aca="false">B86</f>
        <v>0</v>
      </c>
      <c r="G86" s="269"/>
    </row>
    <row r="87" customFormat="false" ht="23.25" hidden="false" customHeight="true" outlineLevel="0" collapsed="false">
      <c r="A87" s="270"/>
      <c r="B87" s="271"/>
      <c r="C87" s="270"/>
      <c r="D87" s="270"/>
      <c r="E87" s="270"/>
      <c r="F87" s="271"/>
      <c r="G87" s="271"/>
    </row>
    <row r="88" customFormat="false" ht="23.25" hidden="false" customHeight="true" outlineLevel="0" collapsed="false">
      <c r="A88" s="270"/>
      <c r="B88" s="271"/>
      <c r="C88" s="270"/>
      <c r="D88" s="270"/>
      <c r="E88" s="270"/>
      <c r="F88" s="271"/>
      <c r="G88" s="271"/>
    </row>
    <row r="89" customFormat="false" ht="23.25" hidden="false" customHeight="true" outlineLevel="0" collapsed="false">
      <c r="A89" s="270"/>
      <c r="B89" s="271"/>
      <c r="C89" s="270"/>
      <c r="D89" s="270"/>
      <c r="E89" s="270"/>
      <c r="F89" s="271"/>
      <c r="G89" s="271"/>
    </row>
    <row r="90" customFormat="false" ht="23.25" hidden="false" customHeight="true" outlineLevel="0" collapsed="false">
      <c r="A90" s="268" t="s">
        <v>169</v>
      </c>
      <c r="B90" s="269" t="n">
        <f aca="false">production!$AC6</f>
        <v>0</v>
      </c>
      <c r="C90" s="268"/>
      <c r="D90" s="270"/>
      <c r="E90" s="268" t="s">
        <v>169</v>
      </c>
      <c r="F90" s="269" t="n">
        <f aca="false">B90</f>
        <v>0</v>
      </c>
      <c r="G90" s="269"/>
    </row>
    <row r="91" customFormat="false" ht="23.25" hidden="false" customHeight="true" outlineLevel="0" collapsed="false">
      <c r="A91" s="268" t="s">
        <v>170</v>
      </c>
      <c r="B91" s="269" t="n">
        <f aca="false">production!$AD6</f>
        <v>0</v>
      </c>
      <c r="C91" s="268"/>
      <c r="D91" s="270"/>
      <c r="E91" s="268" t="s">
        <v>170</v>
      </c>
      <c r="F91" s="269" t="n">
        <f aca="false">B91</f>
        <v>0</v>
      </c>
      <c r="G91" s="269"/>
    </row>
    <row r="92" customFormat="false" ht="23.25" hidden="false" customHeight="true" outlineLevel="0" collapsed="false">
      <c r="A92" s="268" t="s">
        <v>171</v>
      </c>
      <c r="B92" s="269" t="n">
        <f aca="false">production!$AI6</f>
        <v>0</v>
      </c>
      <c r="C92" s="268"/>
      <c r="D92" s="270"/>
      <c r="E92" s="268" t="s">
        <v>171</v>
      </c>
      <c r="F92" s="269" t="n">
        <f aca="false">B92</f>
        <v>0</v>
      </c>
      <c r="G92" s="269"/>
    </row>
    <row r="93" customFormat="false" ht="23.25" hidden="false" customHeight="true" outlineLevel="0" collapsed="false">
      <c r="A93" s="268" t="s">
        <v>172</v>
      </c>
      <c r="B93" s="269" t="n">
        <f aca="false">production!$AJ6</f>
        <v>0</v>
      </c>
      <c r="C93" s="268"/>
      <c r="D93" s="270"/>
      <c r="E93" s="268" t="s">
        <v>172</v>
      </c>
      <c r="F93" s="269" t="n">
        <f aca="false">B93</f>
        <v>0</v>
      </c>
      <c r="G93" s="269"/>
    </row>
    <row r="94" customFormat="false" ht="23.25" hidden="false" customHeight="true" outlineLevel="0" collapsed="false">
      <c r="A94" s="270"/>
      <c r="B94" s="271"/>
      <c r="C94" s="270"/>
      <c r="D94" s="270"/>
      <c r="E94" s="270"/>
      <c r="F94" s="271"/>
      <c r="G94" s="271"/>
    </row>
    <row r="95" customFormat="false" ht="23.25" hidden="false" customHeight="true" outlineLevel="0" collapsed="false">
      <c r="A95" s="270"/>
      <c r="B95" s="271"/>
      <c r="C95" s="270"/>
      <c r="D95" s="270"/>
      <c r="E95" s="270"/>
      <c r="F95" s="271"/>
      <c r="G95" s="271"/>
    </row>
    <row r="96" customFormat="false" ht="23.25" hidden="false" customHeight="true" outlineLevel="0" collapsed="false">
      <c r="A96" s="268" t="s">
        <v>173</v>
      </c>
      <c r="B96" s="269" t="n">
        <f aca="false">production!$AX6</f>
        <v>0</v>
      </c>
      <c r="C96" s="268"/>
      <c r="D96" s="270"/>
      <c r="E96" s="268" t="s">
        <v>173</v>
      </c>
      <c r="F96" s="269" t="n">
        <f aca="false">B96</f>
        <v>0</v>
      </c>
      <c r="G96" s="269"/>
    </row>
    <row r="97" customFormat="false" ht="23.25" hidden="false" customHeight="true" outlineLevel="0" collapsed="false">
      <c r="A97" s="268" t="s">
        <v>174</v>
      </c>
      <c r="B97" s="269" t="n">
        <f aca="false">production!$AZ6</f>
        <v>0</v>
      </c>
      <c r="C97" s="268"/>
      <c r="D97" s="270"/>
      <c r="E97" s="268" t="s">
        <v>174</v>
      </c>
      <c r="F97" s="269" t="n">
        <f aca="false">B97</f>
        <v>0</v>
      </c>
      <c r="G97" s="269"/>
    </row>
    <row r="98" customFormat="false" ht="23.25" hidden="false" customHeight="true" outlineLevel="0" collapsed="false">
      <c r="A98" s="270"/>
      <c r="B98" s="271"/>
      <c r="C98" s="270"/>
      <c r="D98" s="270"/>
      <c r="E98" s="270"/>
      <c r="F98" s="271"/>
      <c r="G98" s="271"/>
    </row>
    <row r="99" customFormat="false" ht="23.25" hidden="false" customHeight="true" outlineLevel="0" collapsed="false">
      <c r="A99" s="273" t="s">
        <v>24</v>
      </c>
      <c r="B99" s="274" t="n">
        <f aca="false">production!BI6</f>
        <v>0</v>
      </c>
      <c r="C99" s="274"/>
      <c r="D99" s="270"/>
      <c r="E99" s="273" t="s">
        <v>24</v>
      </c>
      <c r="F99" s="274" t="n">
        <f aca="false">B99</f>
        <v>0</v>
      </c>
      <c r="G99" s="274" t="n">
        <f aca="false">C99</f>
        <v>0</v>
      </c>
    </row>
    <row r="100" customFormat="false" ht="23.25" hidden="false" customHeight="true" outlineLevel="0" collapsed="false">
      <c r="A100" s="273" t="s">
        <v>175</v>
      </c>
      <c r="B100" s="274" t="e">
        <f aca="false">#REF!</f>
        <v>#REF!</v>
      </c>
      <c r="C100" s="274"/>
      <c r="D100" s="270"/>
      <c r="E100" s="273" t="s">
        <v>175</v>
      </c>
      <c r="F100" s="274" t="e">
        <f aca="false">B100</f>
        <v>#REF!</v>
      </c>
      <c r="G100" s="274" t="n">
        <f aca="false">C100</f>
        <v>0</v>
      </c>
    </row>
    <row r="101" customFormat="false" ht="23.25" hidden="false" customHeight="true" outlineLevel="0" collapsed="false">
      <c r="A101" s="270"/>
      <c r="B101" s="271"/>
      <c r="C101" s="270"/>
      <c r="D101" s="270"/>
      <c r="E101" s="270"/>
      <c r="F101" s="271"/>
      <c r="G101" s="271"/>
    </row>
    <row r="102" customFormat="false" ht="23.25" hidden="false" customHeight="true" outlineLevel="0" collapsed="false">
      <c r="A102" s="272" t="s">
        <v>135</v>
      </c>
      <c r="B102" s="275" t="e">
        <f aca="false">SUM(B75:B101)</f>
        <v>#REF!</v>
      </c>
      <c r="C102" s="272"/>
      <c r="E102" s="272" t="s">
        <v>135</v>
      </c>
      <c r="F102" s="269" t="e">
        <f aca="false">B102</f>
        <v>#REF!</v>
      </c>
      <c r="G102" s="264"/>
    </row>
    <row r="103" customFormat="false" ht="24" hidden="false" customHeight="true" outlineLevel="0" collapsed="false">
      <c r="A103" s="258" t="s">
        <v>151</v>
      </c>
      <c r="B103" s="258"/>
      <c r="C103" s="258"/>
      <c r="D103" s="259"/>
      <c r="E103" s="258" t="s">
        <v>151</v>
      </c>
      <c r="F103" s="258"/>
      <c r="G103" s="258"/>
    </row>
    <row r="104" customFormat="false" ht="24" hidden="false" customHeight="true" outlineLevel="0" collapsed="false">
      <c r="A104" s="260"/>
      <c r="B104" s="267"/>
      <c r="C104" s="260"/>
      <c r="D104" s="260"/>
      <c r="E104" s="260"/>
      <c r="F104" s="267"/>
      <c r="G104" s="267"/>
    </row>
    <row r="105" customFormat="false" ht="21.75" hidden="false" customHeight="true" outlineLevel="0" collapsed="false">
      <c r="A105" s="260" t="s">
        <v>152</v>
      </c>
      <c r="B105" s="261" t="n">
        <f aca="false">production!$B1</f>
        <v>45994</v>
      </c>
      <c r="C105" s="261"/>
      <c r="D105" s="260"/>
      <c r="E105" s="260" t="s">
        <v>152</v>
      </c>
      <c r="F105" s="261" t="n">
        <f aca="false">B105</f>
        <v>45994</v>
      </c>
      <c r="G105" s="261"/>
    </row>
    <row r="106" customFormat="false" ht="21.75" hidden="false" customHeight="true" outlineLevel="0" collapsed="false">
      <c r="A106" s="260" t="s">
        <v>153</v>
      </c>
      <c r="B106" s="278" t="str">
        <f aca="false">production!B7</f>
        <v/>
      </c>
      <c r="C106" s="278"/>
      <c r="D106" s="260"/>
      <c r="E106" s="260" t="s">
        <v>153</v>
      </c>
      <c r="F106" s="278" t="str">
        <f aca="false">production!B7</f>
        <v/>
      </c>
      <c r="G106" s="278"/>
    </row>
    <row r="108" customFormat="false" ht="21.75" hidden="false" customHeight="true" outlineLevel="0" collapsed="false">
      <c r="A108" s="264" t="s">
        <v>154</v>
      </c>
      <c r="B108" s="264" t="s">
        <v>155</v>
      </c>
      <c r="C108" s="264"/>
      <c r="E108" s="264" t="s">
        <v>154</v>
      </c>
      <c r="F108" s="264" t="s">
        <v>155</v>
      </c>
      <c r="G108" s="264"/>
    </row>
    <row r="109" customFormat="false" ht="21.75" hidden="false" customHeight="true" outlineLevel="0" collapsed="false">
      <c r="A109" s="264"/>
      <c r="B109" s="266" t="s">
        <v>156</v>
      </c>
      <c r="C109" s="266" t="s">
        <v>157</v>
      </c>
      <c r="E109" s="264"/>
      <c r="F109" s="266" t="s">
        <v>156</v>
      </c>
      <c r="G109" s="266" t="s">
        <v>157</v>
      </c>
    </row>
    <row r="110" customFormat="false" ht="21.75" hidden="false" customHeight="true" outlineLevel="0" collapsed="false">
      <c r="A110" s="268" t="s">
        <v>158</v>
      </c>
      <c r="B110" s="269" t="n">
        <f aca="false">production!$D7</f>
        <v>0</v>
      </c>
      <c r="C110" s="268"/>
      <c r="D110" s="270"/>
      <c r="E110" s="268" t="s">
        <v>158</v>
      </c>
      <c r="F110" s="269" t="n">
        <f aca="false">B110</f>
        <v>0</v>
      </c>
      <c r="G110" s="269"/>
    </row>
    <row r="111" customFormat="false" ht="21.75" hidden="false" customHeight="true" outlineLevel="0" collapsed="false">
      <c r="A111" s="268" t="s">
        <v>159</v>
      </c>
      <c r="B111" s="269" t="n">
        <f aca="false">production!$E7</f>
        <v>0</v>
      </c>
      <c r="C111" s="268"/>
      <c r="D111" s="270"/>
      <c r="E111" s="268" t="s">
        <v>159</v>
      </c>
      <c r="F111" s="269" t="n">
        <f aca="false">B111</f>
        <v>0</v>
      </c>
      <c r="G111" s="269"/>
    </row>
    <row r="112" customFormat="false" ht="21.75" hidden="false" customHeight="true" outlineLevel="0" collapsed="false">
      <c r="A112" s="270"/>
      <c r="B112" s="271"/>
      <c r="C112" s="270"/>
      <c r="D112" s="270"/>
      <c r="E112" s="270"/>
      <c r="F112" s="271"/>
      <c r="G112" s="271"/>
    </row>
    <row r="113" customFormat="false" ht="21.75" hidden="false" customHeight="true" outlineLevel="0" collapsed="false">
      <c r="A113" s="268" t="s">
        <v>160</v>
      </c>
      <c r="B113" s="269" t="n">
        <f aca="false">production!$I7</f>
        <v>0</v>
      </c>
      <c r="C113" s="268"/>
      <c r="D113" s="270"/>
      <c r="E113" s="268" t="s">
        <v>160</v>
      </c>
      <c r="F113" s="269" t="n">
        <f aca="false">B113</f>
        <v>0</v>
      </c>
      <c r="G113" s="269"/>
    </row>
    <row r="114" customFormat="false" ht="21.75" hidden="false" customHeight="true" outlineLevel="0" collapsed="false">
      <c r="A114" s="268" t="s">
        <v>161</v>
      </c>
      <c r="B114" s="269" t="n">
        <f aca="false">production!$K7</f>
        <v>0</v>
      </c>
      <c r="C114" s="268"/>
      <c r="D114" s="270"/>
      <c r="E114" s="268" t="s">
        <v>161</v>
      </c>
      <c r="F114" s="269" t="n">
        <f aca="false">B114</f>
        <v>0</v>
      </c>
      <c r="G114" s="269"/>
    </row>
    <row r="115" customFormat="false" ht="21.75" hidden="false" customHeight="true" outlineLevel="0" collapsed="false">
      <c r="A115" s="268" t="s">
        <v>162</v>
      </c>
      <c r="B115" s="269" t="n">
        <f aca="false">production!$L7</f>
        <v>0</v>
      </c>
      <c r="C115" s="268"/>
      <c r="D115" s="270"/>
      <c r="E115" s="268" t="s">
        <v>162</v>
      </c>
      <c r="F115" s="269" t="n">
        <f aca="false">B115</f>
        <v>0</v>
      </c>
      <c r="G115" s="269"/>
    </row>
    <row r="116" customFormat="false" ht="21.75" hidden="false" customHeight="true" outlineLevel="0" collapsed="false">
      <c r="A116" s="268" t="s">
        <v>163</v>
      </c>
      <c r="B116" s="269" t="n">
        <f aca="false">production!$N7</f>
        <v>0</v>
      </c>
      <c r="C116" s="268"/>
      <c r="D116" s="270"/>
      <c r="E116" s="268" t="s">
        <v>163</v>
      </c>
      <c r="F116" s="269" t="n">
        <f aca="false">B116</f>
        <v>0</v>
      </c>
      <c r="G116" s="269"/>
    </row>
    <row r="117" customFormat="false" ht="21.75" hidden="false" customHeight="true" outlineLevel="0" collapsed="false">
      <c r="A117" s="268" t="s">
        <v>164</v>
      </c>
      <c r="B117" s="269" t="n">
        <f aca="false">production!$Q7</f>
        <v>0</v>
      </c>
      <c r="C117" s="268"/>
      <c r="D117" s="270"/>
      <c r="E117" s="268" t="s">
        <v>164</v>
      </c>
      <c r="F117" s="269" t="n">
        <f aca="false">B117</f>
        <v>0</v>
      </c>
      <c r="G117" s="269"/>
    </row>
    <row r="118" customFormat="false" ht="21.75" hidden="false" customHeight="true" outlineLevel="0" collapsed="false">
      <c r="A118" s="268" t="s">
        <v>165</v>
      </c>
      <c r="B118" s="269" t="n">
        <f aca="false">production!$R7</f>
        <v>0</v>
      </c>
      <c r="C118" s="268"/>
      <c r="D118" s="270"/>
      <c r="E118" s="268" t="s">
        <v>165</v>
      </c>
      <c r="F118" s="269" t="n">
        <f aca="false">B118</f>
        <v>0</v>
      </c>
      <c r="G118" s="269"/>
    </row>
    <row r="119" customFormat="false" ht="21.75" hidden="false" customHeight="true" outlineLevel="0" collapsed="false">
      <c r="A119" s="268" t="s">
        <v>166</v>
      </c>
      <c r="B119" s="269" t="n">
        <f aca="false">production!$S7</f>
        <v>0</v>
      </c>
      <c r="C119" s="268"/>
      <c r="D119" s="270"/>
      <c r="E119" s="268" t="s">
        <v>166</v>
      </c>
      <c r="F119" s="269" t="n">
        <f aca="false">B119</f>
        <v>0</v>
      </c>
      <c r="G119" s="269"/>
    </row>
    <row r="120" customFormat="false" ht="21.75" hidden="false" customHeight="true" outlineLevel="0" collapsed="false">
      <c r="A120" s="268" t="s">
        <v>167</v>
      </c>
      <c r="B120" s="269" t="n">
        <f aca="false">production!$U7</f>
        <v>0</v>
      </c>
      <c r="C120" s="268"/>
      <c r="D120" s="270"/>
      <c r="E120" s="268" t="s">
        <v>167</v>
      </c>
      <c r="F120" s="269" t="n">
        <f aca="false">B120</f>
        <v>0</v>
      </c>
      <c r="G120" s="269"/>
    </row>
    <row r="121" customFormat="false" ht="21.75" hidden="false" customHeight="true" outlineLevel="0" collapsed="false">
      <c r="A121" s="268" t="s">
        <v>168</v>
      </c>
      <c r="B121" s="269" t="n">
        <f aca="false">production!$V7</f>
        <v>0</v>
      </c>
      <c r="C121" s="268"/>
      <c r="D121" s="270"/>
      <c r="E121" s="268" t="s">
        <v>168</v>
      </c>
      <c r="F121" s="269" t="n">
        <f aca="false">B121</f>
        <v>0</v>
      </c>
      <c r="G121" s="269"/>
    </row>
    <row r="122" customFormat="false" ht="21.75" hidden="false" customHeight="true" outlineLevel="0" collapsed="false">
      <c r="A122" s="270"/>
      <c r="B122" s="271"/>
      <c r="C122" s="270"/>
      <c r="D122" s="270"/>
      <c r="E122" s="270"/>
      <c r="F122" s="271"/>
      <c r="G122" s="271"/>
    </row>
    <row r="123" customFormat="false" ht="21.75" hidden="false" customHeight="true" outlineLevel="0" collapsed="false">
      <c r="A123" s="270"/>
      <c r="B123" s="271"/>
      <c r="C123" s="270"/>
      <c r="D123" s="270"/>
      <c r="E123" s="270"/>
      <c r="F123" s="271"/>
      <c r="G123" s="271"/>
    </row>
    <row r="124" customFormat="false" ht="21.75" hidden="false" customHeight="true" outlineLevel="0" collapsed="false">
      <c r="A124" s="270"/>
      <c r="B124" s="271"/>
      <c r="C124" s="270"/>
      <c r="D124" s="270"/>
      <c r="E124" s="270"/>
      <c r="F124" s="271"/>
      <c r="G124" s="271"/>
    </row>
    <row r="125" customFormat="false" ht="21.75" hidden="false" customHeight="true" outlineLevel="0" collapsed="false">
      <c r="A125" s="268" t="s">
        <v>169</v>
      </c>
      <c r="B125" s="269" t="n">
        <f aca="false">production!$AC7</f>
        <v>0</v>
      </c>
      <c r="C125" s="268"/>
      <c r="D125" s="270"/>
      <c r="E125" s="268" t="s">
        <v>169</v>
      </c>
      <c r="F125" s="269" t="n">
        <f aca="false">B125</f>
        <v>0</v>
      </c>
      <c r="G125" s="269"/>
    </row>
    <row r="126" customFormat="false" ht="21.75" hidden="false" customHeight="true" outlineLevel="0" collapsed="false">
      <c r="A126" s="268" t="s">
        <v>170</v>
      </c>
      <c r="B126" s="269" t="n">
        <f aca="false">production!$AD7</f>
        <v>0</v>
      </c>
      <c r="C126" s="268"/>
      <c r="D126" s="270"/>
      <c r="E126" s="268" t="s">
        <v>170</v>
      </c>
      <c r="F126" s="269" t="n">
        <f aca="false">B126</f>
        <v>0</v>
      </c>
      <c r="G126" s="269"/>
    </row>
    <row r="127" customFormat="false" ht="21.75" hidden="false" customHeight="true" outlineLevel="0" collapsed="false">
      <c r="A127" s="268" t="s">
        <v>171</v>
      </c>
      <c r="B127" s="269" t="n">
        <f aca="false">production!$AI7</f>
        <v>0</v>
      </c>
      <c r="C127" s="268"/>
      <c r="D127" s="270"/>
      <c r="E127" s="268" t="s">
        <v>171</v>
      </c>
      <c r="F127" s="269" t="n">
        <f aca="false">B127</f>
        <v>0</v>
      </c>
      <c r="G127" s="269"/>
    </row>
    <row r="128" customFormat="false" ht="21.75" hidden="false" customHeight="true" outlineLevel="0" collapsed="false">
      <c r="A128" s="268" t="s">
        <v>172</v>
      </c>
      <c r="B128" s="269" t="n">
        <f aca="false">production!$AJ7</f>
        <v>0</v>
      </c>
      <c r="C128" s="268"/>
      <c r="D128" s="270"/>
      <c r="E128" s="268" t="s">
        <v>172</v>
      </c>
      <c r="F128" s="269" t="n">
        <f aca="false">B128</f>
        <v>0</v>
      </c>
      <c r="G128" s="269"/>
    </row>
    <row r="129" customFormat="false" ht="21.75" hidden="false" customHeight="true" outlineLevel="0" collapsed="false">
      <c r="A129" s="270"/>
      <c r="B129" s="271"/>
      <c r="C129" s="270"/>
      <c r="D129" s="270"/>
      <c r="E129" s="270"/>
      <c r="F129" s="271"/>
      <c r="G129" s="271"/>
    </row>
    <row r="130" customFormat="false" ht="21.75" hidden="false" customHeight="true" outlineLevel="0" collapsed="false">
      <c r="A130" s="270"/>
      <c r="B130" s="271"/>
      <c r="C130" s="270"/>
      <c r="D130" s="270"/>
      <c r="E130" s="270"/>
      <c r="F130" s="271"/>
      <c r="G130" s="271"/>
    </row>
    <row r="131" customFormat="false" ht="21.75" hidden="false" customHeight="true" outlineLevel="0" collapsed="false">
      <c r="A131" s="268" t="s">
        <v>173</v>
      </c>
      <c r="B131" s="269" t="n">
        <f aca="false">production!$AX7</f>
        <v>0</v>
      </c>
      <c r="C131" s="268"/>
      <c r="D131" s="270"/>
      <c r="E131" s="268" t="s">
        <v>173</v>
      </c>
      <c r="F131" s="269" t="n">
        <f aca="false">B131</f>
        <v>0</v>
      </c>
      <c r="G131" s="269"/>
    </row>
    <row r="132" customFormat="false" ht="21.75" hidden="false" customHeight="true" outlineLevel="0" collapsed="false">
      <c r="A132" s="268" t="s">
        <v>174</v>
      </c>
      <c r="B132" s="269" t="n">
        <f aca="false">production!$AZ7</f>
        <v>0</v>
      </c>
      <c r="C132" s="268"/>
      <c r="D132" s="270"/>
      <c r="E132" s="268" t="s">
        <v>174</v>
      </c>
      <c r="F132" s="269" t="n">
        <f aca="false">B132</f>
        <v>0</v>
      </c>
      <c r="G132" s="269"/>
    </row>
    <row r="133" customFormat="false" ht="21.75" hidden="false" customHeight="true" outlineLevel="0" collapsed="false">
      <c r="A133" s="270"/>
      <c r="B133" s="271"/>
      <c r="C133" s="270"/>
      <c r="D133" s="270"/>
      <c r="E133" s="270"/>
      <c r="F133" s="271"/>
      <c r="G133" s="271"/>
    </row>
    <row r="134" customFormat="false" ht="21.75" hidden="false" customHeight="true" outlineLevel="0" collapsed="false">
      <c r="A134" s="273" t="s">
        <v>24</v>
      </c>
      <c r="B134" s="274" t="n">
        <f aca="false">production!BI7</f>
        <v>0</v>
      </c>
      <c r="C134" s="274"/>
      <c r="D134" s="270"/>
      <c r="E134" s="273" t="s">
        <v>24</v>
      </c>
      <c r="F134" s="274" t="n">
        <f aca="false">B134</f>
        <v>0</v>
      </c>
      <c r="G134" s="274" t="n">
        <f aca="false">C134</f>
        <v>0</v>
      </c>
    </row>
    <row r="135" customFormat="false" ht="21.75" hidden="false" customHeight="true" outlineLevel="0" collapsed="false">
      <c r="A135" s="273" t="s">
        <v>175</v>
      </c>
      <c r="B135" s="274" t="e">
        <f aca="false">#REF!</f>
        <v>#REF!</v>
      </c>
      <c r="C135" s="274"/>
      <c r="D135" s="270"/>
      <c r="E135" s="273" t="s">
        <v>175</v>
      </c>
      <c r="F135" s="274" t="e">
        <f aca="false">B135</f>
        <v>#REF!</v>
      </c>
      <c r="G135" s="274" t="n">
        <f aca="false">C135</f>
        <v>0</v>
      </c>
    </row>
    <row r="136" customFormat="false" ht="21.75" hidden="false" customHeight="true" outlineLevel="0" collapsed="false">
      <c r="A136" s="270"/>
      <c r="B136" s="271"/>
      <c r="C136" s="270"/>
      <c r="D136" s="270"/>
      <c r="E136" s="270"/>
      <c r="F136" s="271"/>
      <c r="G136" s="271"/>
    </row>
    <row r="137" customFormat="false" ht="21.75" hidden="false" customHeight="true" outlineLevel="0" collapsed="false">
      <c r="A137" s="272" t="s">
        <v>135</v>
      </c>
      <c r="B137" s="269" t="e">
        <f aca="false">SUM(B110:B136)</f>
        <v>#REF!</v>
      </c>
      <c r="C137" s="272"/>
      <c r="E137" s="272" t="s">
        <v>135</v>
      </c>
      <c r="F137" s="269" t="e">
        <f aca="false">B137</f>
        <v>#REF!</v>
      </c>
      <c r="G137" s="264"/>
    </row>
    <row r="138" s="257" customFormat="true" ht="24" hidden="false" customHeight="true" outlineLevel="0" collapsed="false">
      <c r="G138" s="279"/>
    </row>
    <row r="139" customFormat="false" ht="24" hidden="false" customHeight="true" outlineLevel="0" collapsed="false">
      <c r="A139" s="258" t="s">
        <v>151</v>
      </c>
      <c r="B139" s="258"/>
      <c r="C139" s="258"/>
      <c r="D139" s="259"/>
      <c r="E139" s="258" t="s">
        <v>151</v>
      </c>
      <c r="F139" s="258"/>
      <c r="G139" s="258"/>
    </row>
    <row r="140" customFormat="false" ht="21.75" hidden="false" customHeight="true" outlineLevel="0" collapsed="false">
      <c r="A140" s="260" t="s">
        <v>152</v>
      </c>
      <c r="B140" s="261" t="n">
        <f aca="false">$B105</f>
        <v>45994</v>
      </c>
      <c r="C140" s="261"/>
      <c r="D140" s="260"/>
      <c r="E140" s="260" t="s">
        <v>152</v>
      </c>
      <c r="F140" s="261" t="n">
        <f aca="false">B140</f>
        <v>45994</v>
      </c>
      <c r="G140" s="261"/>
    </row>
    <row r="141" customFormat="false" ht="21.75" hidden="false" customHeight="true" outlineLevel="0" collapsed="false">
      <c r="A141" s="260" t="s">
        <v>153</v>
      </c>
      <c r="B141" s="280" t="s">
        <v>178</v>
      </c>
      <c r="C141" s="280"/>
      <c r="D141" s="260"/>
      <c r="E141" s="260" t="s">
        <v>153</v>
      </c>
      <c r="F141" s="280" t="str">
        <f aca="false">B141</f>
        <v>V et B 2</v>
      </c>
      <c r="G141" s="280"/>
    </row>
    <row r="143" customFormat="false" ht="21.75" hidden="false" customHeight="true" outlineLevel="0" collapsed="false">
      <c r="A143" s="264" t="s">
        <v>154</v>
      </c>
      <c r="B143" s="264" t="s">
        <v>155</v>
      </c>
      <c r="C143" s="264"/>
      <c r="E143" s="264" t="s">
        <v>154</v>
      </c>
      <c r="F143" s="264" t="s">
        <v>155</v>
      </c>
      <c r="G143" s="264"/>
    </row>
    <row r="144" customFormat="false" ht="21.75" hidden="false" customHeight="true" outlineLevel="0" collapsed="false">
      <c r="A144" s="264"/>
      <c r="B144" s="266" t="s">
        <v>156</v>
      </c>
      <c r="C144" s="266" t="s">
        <v>157</v>
      </c>
      <c r="E144" s="264"/>
      <c r="F144" s="266" t="s">
        <v>156</v>
      </c>
      <c r="G144" s="266" t="s">
        <v>157</v>
      </c>
    </row>
    <row r="145" customFormat="false" ht="21.75" hidden="false" customHeight="true" outlineLevel="0" collapsed="false">
      <c r="A145" s="268" t="s">
        <v>158</v>
      </c>
      <c r="B145" s="269" t="n">
        <f aca="false">production!$D9</f>
        <v>0</v>
      </c>
      <c r="C145" s="269" t="n">
        <f aca="false">production!$D9</f>
        <v>0</v>
      </c>
      <c r="D145" s="270"/>
      <c r="E145" s="268" t="s">
        <v>158</v>
      </c>
      <c r="F145" s="269" t="n">
        <f aca="false">B145</f>
        <v>0</v>
      </c>
      <c r="G145" s="269" t="n">
        <f aca="false">C145</f>
        <v>0</v>
      </c>
    </row>
    <row r="146" customFormat="false" ht="21.75" hidden="false" customHeight="true" outlineLevel="0" collapsed="false">
      <c r="A146" s="268" t="s">
        <v>176</v>
      </c>
      <c r="B146" s="269" t="n">
        <f aca="false">production!F9</f>
        <v>0</v>
      </c>
      <c r="C146" s="269"/>
      <c r="D146" s="270"/>
      <c r="E146" s="268" t="s">
        <v>176</v>
      </c>
      <c r="F146" s="269" t="n">
        <f aca="false">B146</f>
        <v>0</v>
      </c>
      <c r="G146" s="269" t="n">
        <f aca="false">C146</f>
        <v>0</v>
      </c>
    </row>
    <row r="147" customFormat="false" ht="21.75" hidden="false" customHeight="true" outlineLevel="0" collapsed="false">
      <c r="A147" s="270"/>
      <c r="B147" s="271"/>
      <c r="C147" s="271"/>
      <c r="D147" s="270"/>
      <c r="E147" s="270"/>
      <c r="F147" s="271"/>
      <c r="G147" s="271" t="n">
        <f aca="false">C147</f>
        <v>0</v>
      </c>
    </row>
    <row r="148" customFormat="false" ht="21.75" hidden="false" customHeight="true" outlineLevel="0" collapsed="false">
      <c r="A148" s="268" t="s">
        <v>160</v>
      </c>
      <c r="B148" s="269" t="n">
        <f aca="false">production!$I9</f>
        <v>0</v>
      </c>
      <c r="C148" s="269"/>
      <c r="D148" s="270"/>
      <c r="E148" s="268" t="s">
        <v>160</v>
      </c>
      <c r="F148" s="269" t="n">
        <f aca="false">B148</f>
        <v>0</v>
      </c>
      <c r="G148" s="269" t="n">
        <f aca="false">C148</f>
        <v>0</v>
      </c>
    </row>
    <row r="149" customFormat="false" ht="21.75" hidden="false" customHeight="true" outlineLevel="0" collapsed="false">
      <c r="A149" s="268" t="s">
        <v>161</v>
      </c>
      <c r="B149" s="269" t="n">
        <f aca="false">production!$K9</f>
        <v>0</v>
      </c>
      <c r="C149" s="269"/>
      <c r="D149" s="270"/>
      <c r="E149" s="268" t="s">
        <v>161</v>
      </c>
      <c r="F149" s="269" t="n">
        <f aca="false">B149</f>
        <v>0</v>
      </c>
      <c r="G149" s="269" t="n">
        <f aca="false">C149</f>
        <v>0</v>
      </c>
    </row>
    <row r="150" customFormat="false" ht="21.75" hidden="false" customHeight="true" outlineLevel="0" collapsed="false">
      <c r="A150" s="268" t="s">
        <v>162</v>
      </c>
      <c r="B150" s="269" t="n">
        <f aca="false">production!$L9</f>
        <v>0</v>
      </c>
      <c r="C150" s="269"/>
      <c r="D150" s="270"/>
      <c r="E150" s="268" t="s">
        <v>162</v>
      </c>
      <c r="F150" s="269" t="n">
        <f aca="false">B150</f>
        <v>0</v>
      </c>
      <c r="G150" s="269" t="n">
        <f aca="false">C150</f>
        <v>0</v>
      </c>
    </row>
    <row r="151" customFormat="false" ht="21.75" hidden="false" customHeight="true" outlineLevel="0" collapsed="false">
      <c r="A151" s="268" t="s">
        <v>163</v>
      </c>
      <c r="B151" s="269" t="n">
        <f aca="false">production!$N9</f>
        <v>0</v>
      </c>
      <c r="C151" s="269"/>
      <c r="D151" s="270"/>
      <c r="E151" s="268" t="s">
        <v>163</v>
      </c>
      <c r="F151" s="269" t="n">
        <f aca="false">B151</f>
        <v>0</v>
      </c>
      <c r="G151" s="269" t="n">
        <f aca="false">C151</f>
        <v>0</v>
      </c>
    </row>
    <row r="152" customFormat="false" ht="21.75" hidden="false" customHeight="true" outlineLevel="0" collapsed="false">
      <c r="A152" s="268" t="s">
        <v>164</v>
      </c>
      <c r="B152" s="269" t="n">
        <f aca="false">production!$Q9</f>
        <v>0</v>
      </c>
      <c r="C152" s="269"/>
      <c r="D152" s="270"/>
      <c r="E152" s="268" t="s">
        <v>164</v>
      </c>
      <c r="F152" s="269" t="n">
        <f aca="false">B152</f>
        <v>0</v>
      </c>
      <c r="G152" s="269" t="n">
        <f aca="false">C152</f>
        <v>0</v>
      </c>
    </row>
    <row r="153" customFormat="false" ht="21.75" hidden="false" customHeight="true" outlineLevel="0" collapsed="false">
      <c r="A153" s="268" t="s">
        <v>165</v>
      </c>
      <c r="B153" s="269" t="n">
        <f aca="false">production!$R9</f>
        <v>0</v>
      </c>
      <c r="C153" s="269"/>
      <c r="D153" s="270"/>
      <c r="E153" s="268" t="s">
        <v>165</v>
      </c>
      <c r="F153" s="269" t="n">
        <f aca="false">B153</f>
        <v>0</v>
      </c>
      <c r="G153" s="269" t="n">
        <f aca="false">C153</f>
        <v>0</v>
      </c>
    </row>
    <row r="154" customFormat="false" ht="21.75" hidden="false" customHeight="true" outlineLevel="0" collapsed="false">
      <c r="A154" s="268" t="s">
        <v>166</v>
      </c>
      <c r="B154" s="269" t="n">
        <f aca="false">production!$S9</f>
        <v>0</v>
      </c>
      <c r="C154" s="269"/>
      <c r="D154" s="270"/>
      <c r="E154" s="268" t="s">
        <v>166</v>
      </c>
      <c r="F154" s="269" t="n">
        <f aca="false">B154</f>
        <v>0</v>
      </c>
      <c r="G154" s="269" t="n">
        <f aca="false">C154</f>
        <v>0</v>
      </c>
    </row>
    <row r="155" customFormat="false" ht="21.75" hidden="false" customHeight="true" outlineLevel="0" collapsed="false">
      <c r="A155" s="268" t="s">
        <v>167</v>
      </c>
      <c r="B155" s="269" t="n">
        <f aca="false">production!$U9</f>
        <v>0</v>
      </c>
      <c r="C155" s="269"/>
      <c r="D155" s="270"/>
      <c r="E155" s="268" t="s">
        <v>167</v>
      </c>
      <c r="F155" s="269" t="n">
        <f aca="false">B155</f>
        <v>0</v>
      </c>
      <c r="G155" s="269" t="n">
        <f aca="false">C155</f>
        <v>0</v>
      </c>
    </row>
    <row r="156" customFormat="false" ht="21.75" hidden="false" customHeight="true" outlineLevel="0" collapsed="false">
      <c r="A156" s="268" t="s">
        <v>168</v>
      </c>
      <c r="B156" s="269" t="n">
        <f aca="false">production!$V9</f>
        <v>0</v>
      </c>
      <c r="C156" s="269"/>
      <c r="D156" s="270"/>
      <c r="E156" s="268" t="s">
        <v>168</v>
      </c>
      <c r="F156" s="269" t="n">
        <f aca="false">B156</f>
        <v>0</v>
      </c>
      <c r="G156" s="269" t="n">
        <f aca="false">C156</f>
        <v>0</v>
      </c>
    </row>
    <row r="157" customFormat="false" ht="21.75" hidden="false" customHeight="true" outlineLevel="0" collapsed="false">
      <c r="A157" s="270"/>
      <c r="B157" s="271"/>
      <c r="C157" s="271"/>
      <c r="D157" s="270"/>
      <c r="E157" s="270"/>
      <c r="F157" s="271"/>
      <c r="G157" s="271" t="n">
        <f aca="false">C157</f>
        <v>0</v>
      </c>
    </row>
    <row r="158" customFormat="false" ht="21.75" hidden="false" customHeight="true" outlineLevel="0" collapsed="false">
      <c r="A158" s="270"/>
      <c r="B158" s="271"/>
      <c r="C158" s="271"/>
      <c r="D158" s="270"/>
      <c r="E158" s="270"/>
      <c r="F158" s="271"/>
      <c r="G158" s="271" t="n">
        <f aca="false">C158</f>
        <v>0</v>
      </c>
    </row>
    <row r="159" customFormat="false" ht="21.75" hidden="false" customHeight="true" outlineLevel="0" collapsed="false">
      <c r="A159" s="270"/>
      <c r="B159" s="271"/>
      <c r="C159" s="271"/>
      <c r="D159" s="270"/>
      <c r="E159" s="270"/>
      <c r="F159" s="271"/>
      <c r="G159" s="271" t="n">
        <f aca="false">C159</f>
        <v>0</v>
      </c>
    </row>
    <row r="160" customFormat="false" ht="21.75" hidden="false" customHeight="true" outlineLevel="0" collapsed="false">
      <c r="A160" s="268" t="s">
        <v>169</v>
      </c>
      <c r="B160" s="269" t="n">
        <f aca="false">production!$AC9</f>
        <v>0</v>
      </c>
      <c r="C160" s="269"/>
      <c r="D160" s="270"/>
      <c r="E160" s="268" t="s">
        <v>169</v>
      </c>
      <c r="F160" s="269" t="n">
        <f aca="false">B160</f>
        <v>0</v>
      </c>
      <c r="G160" s="269" t="n">
        <f aca="false">C160</f>
        <v>0</v>
      </c>
    </row>
    <row r="161" customFormat="false" ht="21.75" hidden="false" customHeight="true" outlineLevel="0" collapsed="false">
      <c r="A161" s="268" t="s">
        <v>170</v>
      </c>
      <c r="B161" s="269" t="n">
        <f aca="false">production!$AD9</f>
        <v>0</v>
      </c>
      <c r="C161" s="269"/>
      <c r="D161" s="270"/>
      <c r="E161" s="268" t="s">
        <v>170</v>
      </c>
      <c r="F161" s="269" t="n">
        <f aca="false">B161</f>
        <v>0</v>
      </c>
      <c r="G161" s="269" t="n">
        <f aca="false">C161</f>
        <v>0</v>
      </c>
    </row>
    <row r="162" customFormat="false" ht="21.75" hidden="false" customHeight="true" outlineLevel="0" collapsed="false">
      <c r="A162" s="268" t="s">
        <v>171</v>
      </c>
      <c r="B162" s="269" t="n">
        <f aca="false">production!$AI9</f>
        <v>0</v>
      </c>
      <c r="C162" s="269"/>
      <c r="D162" s="270"/>
      <c r="E162" s="268" t="s">
        <v>171</v>
      </c>
      <c r="F162" s="269" t="n">
        <f aca="false">B162</f>
        <v>0</v>
      </c>
      <c r="G162" s="269" t="n">
        <f aca="false">C162</f>
        <v>0</v>
      </c>
    </row>
    <row r="163" customFormat="false" ht="21.75" hidden="false" customHeight="true" outlineLevel="0" collapsed="false">
      <c r="A163" s="268" t="s">
        <v>172</v>
      </c>
      <c r="B163" s="269" t="n">
        <f aca="false">production!$AJ9</f>
        <v>0</v>
      </c>
      <c r="C163" s="269"/>
      <c r="D163" s="270"/>
      <c r="E163" s="268" t="s">
        <v>172</v>
      </c>
      <c r="F163" s="269" t="n">
        <f aca="false">B163</f>
        <v>0</v>
      </c>
      <c r="G163" s="269" t="n">
        <f aca="false">C163</f>
        <v>0</v>
      </c>
    </row>
    <row r="164" customFormat="false" ht="21.75" hidden="false" customHeight="true" outlineLevel="0" collapsed="false">
      <c r="A164" s="270"/>
      <c r="B164" s="271"/>
      <c r="C164" s="271"/>
      <c r="D164" s="270"/>
      <c r="E164" s="270"/>
      <c r="F164" s="271"/>
      <c r="G164" s="271" t="n">
        <f aca="false">C164</f>
        <v>0</v>
      </c>
    </row>
    <row r="165" customFormat="false" ht="21.75" hidden="false" customHeight="true" outlineLevel="0" collapsed="false">
      <c r="A165" s="270"/>
      <c r="B165" s="271"/>
      <c r="C165" s="271"/>
      <c r="D165" s="270"/>
      <c r="E165" s="270"/>
      <c r="F165" s="271"/>
      <c r="G165" s="271" t="n">
        <f aca="false">C165</f>
        <v>0</v>
      </c>
    </row>
    <row r="166" customFormat="false" ht="21.75" hidden="false" customHeight="true" outlineLevel="0" collapsed="false">
      <c r="A166" s="268" t="s">
        <v>173</v>
      </c>
      <c r="B166" s="269" t="n">
        <f aca="false">production!$AX9</f>
        <v>0</v>
      </c>
      <c r="C166" s="269"/>
      <c r="D166" s="270"/>
      <c r="E166" s="268" t="s">
        <v>173</v>
      </c>
      <c r="F166" s="269" t="n">
        <f aca="false">B166</f>
        <v>0</v>
      </c>
      <c r="G166" s="269" t="n">
        <f aca="false">C166</f>
        <v>0</v>
      </c>
    </row>
    <row r="167" customFormat="false" ht="21.75" hidden="false" customHeight="true" outlineLevel="0" collapsed="false">
      <c r="A167" s="268" t="s">
        <v>174</v>
      </c>
      <c r="B167" s="269" t="n">
        <f aca="false">production!$AZ9</f>
        <v>0</v>
      </c>
      <c r="C167" s="269"/>
      <c r="D167" s="270"/>
      <c r="E167" s="268" t="s">
        <v>174</v>
      </c>
      <c r="F167" s="269" t="n">
        <f aca="false">B167</f>
        <v>0</v>
      </c>
      <c r="G167" s="269" t="n">
        <f aca="false">C167</f>
        <v>0</v>
      </c>
    </row>
    <row r="168" customFormat="false" ht="21.75" hidden="false" customHeight="true" outlineLevel="0" collapsed="false">
      <c r="A168" s="270"/>
      <c r="B168" s="270"/>
      <c r="C168" s="270"/>
      <c r="D168" s="270"/>
      <c r="E168" s="270"/>
      <c r="F168" s="271"/>
      <c r="G168" s="271"/>
    </row>
    <row r="169" customFormat="false" ht="21.75" hidden="false" customHeight="true" outlineLevel="0" collapsed="false">
      <c r="A169" s="273" t="s">
        <v>24</v>
      </c>
      <c r="B169" s="274"/>
      <c r="C169" s="274"/>
      <c r="D169" s="270"/>
      <c r="E169" s="273" t="s">
        <v>24</v>
      </c>
      <c r="F169" s="274" t="n">
        <f aca="false">B169</f>
        <v>0</v>
      </c>
      <c r="G169" s="274" t="n">
        <f aca="false">C169</f>
        <v>0</v>
      </c>
    </row>
    <row r="170" customFormat="false" ht="21.75" hidden="false" customHeight="true" outlineLevel="0" collapsed="false">
      <c r="A170" s="273" t="s">
        <v>175</v>
      </c>
      <c r="B170" s="274"/>
      <c r="C170" s="274"/>
      <c r="D170" s="270"/>
      <c r="E170" s="273" t="s">
        <v>175</v>
      </c>
      <c r="F170" s="274" t="n">
        <f aca="false">B170</f>
        <v>0</v>
      </c>
      <c r="G170" s="274" t="n">
        <f aca="false">C170</f>
        <v>0</v>
      </c>
    </row>
    <row r="171" customFormat="false" ht="21.75" hidden="false" customHeight="true" outlineLevel="0" collapsed="false">
      <c r="A171" s="270"/>
      <c r="B171" s="270"/>
      <c r="C171" s="270"/>
      <c r="D171" s="270"/>
      <c r="E171" s="270"/>
      <c r="F171" s="271"/>
      <c r="G171" s="271"/>
    </row>
    <row r="172" customFormat="false" ht="21.75" hidden="false" customHeight="true" outlineLevel="0" collapsed="false">
      <c r="A172" s="272" t="s">
        <v>135</v>
      </c>
      <c r="B172" s="269" t="n">
        <f aca="false">SUM(B145:B171)</f>
        <v>0</v>
      </c>
      <c r="C172" s="269" t="n">
        <f aca="false">SUM(C145:C171)</f>
        <v>0</v>
      </c>
      <c r="E172" s="272" t="s">
        <v>135</v>
      </c>
      <c r="F172" s="269" t="n">
        <f aca="false">B172</f>
        <v>0</v>
      </c>
      <c r="G172" s="269" t="n">
        <f aca="false">C172</f>
        <v>0</v>
      </c>
    </row>
    <row r="173" customFormat="false" ht="21.75" hidden="false" customHeight="true" outlineLevel="0" collapsed="false">
      <c r="B173" s="271"/>
      <c r="F173" s="271"/>
    </row>
    <row r="174" customFormat="false" ht="21.75" hidden="false" customHeight="true" outlineLevel="0" collapsed="false">
      <c r="B174" s="271"/>
      <c r="F174" s="271"/>
    </row>
    <row r="175" customFormat="false" ht="24" hidden="false" customHeight="true" outlineLevel="0" collapsed="false">
      <c r="A175" s="258" t="s">
        <v>151</v>
      </c>
      <c r="B175" s="258"/>
      <c r="C175" s="258"/>
      <c r="D175" s="259"/>
      <c r="E175" s="258" t="s">
        <v>151</v>
      </c>
      <c r="F175" s="258"/>
      <c r="G175" s="258"/>
    </row>
    <row r="176" customFormat="false" ht="24" hidden="false" customHeight="true" outlineLevel="0" collapsed="false">
      <c r="A176" s="260"/>
      <c r="B176" s="267"/>
      <c r="C176" s="260"/>
      <c r="D176" s="260"/>
      <c r="E176" s="260"/>
      <c r="F176" s="267"/>
      <c r="G176" s="267"/>
    </row>
    <row r="177" customFormat="false" ht="21.75" hidden="false" customHeight="true" outlineLevel="0" collapsed="false">
      <c r="A177" s="260" t="s">
        <v>152</v>
      </c>
      <c r="B177" s="261" t="n">
        <f aca="false">$B140</f>
        <v>45994</v>
      </c>
      <c r="C177" s="261"/>
      <c r="D177" s="260"/>
      <c r="E177" s="260" t="s">
        <v>152</v>
      </c>
      <c r="F177" s="261" t="n">
        <f aca="false">B177</f>
        <v>45994</v>
      </c>
      <c r="G177" s="261"/>
    </row>
    <row r="178" customFormat="false" ht="21.75" hidden="false" customHeight="true" outlineLevel="0" collapsed="false">
      <c r="A178" s="260" t="s">
        <v>153</v>
      </c>
      <c r="B178" s="281" t="s">
        <v>179</v>
      </c>
      <c r="C178" s="260"/>
      <c r="D178" s="260"/>
      <c r="E178" s="260" t="s">
        <v>153</v>
      </c>
      <c r="F178" s="281" t="str">
        <f aca="false">B178</f>
        <v>French Coop</v>
      </c>
      <c r="G178" s="267"/>
    </row>
    <row r="179" customFormat="false" ht="21.75" hidden="false" customHeight="true" outlineLevel="0" collapsed="false">
      <c r="B179" s="282"/>
    </row>
    <row r="180" customFormat="false" ht="21.75" hidden="false" customHeight="true" outlineLevel="0" collapsed="false">
      <c r="A180" s="264" t="s">
        <v>154</v>
      </c>
      <c r="B180" s="264" t="s">
        <v>155</v>
      </c>
      <c r="C180" s="264"/>
      <c r="E180" s="264" t="s">
        <v>154</v>
      </c>
      <c r="F180" s="264" t="s">
        <v>155</v>
      </c>
      <c r="G180" s="264"/>
    </row>
    <row r="181" customFormat="false" ht="21.75" hidden="false" customHeight="true" outlineLevel="0" collapsed="false">
      <c r="A181" s="264"/>
      <c r="B181" s="266" t="s">
        <v>180</v>
      </c>
      <c r="C181" s="283" t="s">
        <v>181</v>
      </c>
      <c r="D181" s="283"/>
      <c r="E181" s="264"/>
      <c r="F181" s="266" t="s">
        <v>180</v>
      </c>
      <c r="G181" s="283" t="s">
        <v>181</v>
      </c>
      <c r="H181" s="283"/>
    </row>
    <row r="182" customFormat="false" ht="21.75" hidden="false" customHeight="true" outlineLevel="0" collapsed="false">
      <c r="A182" s="268" t="s">
        <v>158</v>
      </c>
      <c r="B182" s="269" t="n">
        <f aca="false">production!$D11</f>
        <v>0</v>
      </c>
      <c r="C182" s="269" t="n">
        <f aca="false">production!$D10</f>
        <v>0</v>
      </c>
      <c r="D182" s="270"/>
      <c r="E182" s="268" t="s">
        <v>158</v>
      </c>
      <c r="F182" s="269" t="n">
        <f aca="false">B182</f>
        <v>0</v>
      </c>
      <c r="G182" s="269" t="n">
        <f aca="false">C182</f>
        <v>0</v>
      </c>
    </row>
    <row r="183" customFormat="false" ht="21.75" hidden="false" customHeight="true" outlineLevel="0" collapsed="false">
      <c r="A183" s="268" t="s">
        <v>159</v>
      </c>
      <c r="B183" s="269" t="n">
        <f aca="false">production!$E11</f>
        <v>0</v>
      </c>
      <c r="C183" s="269" t="n">
        <f aca="false">production!$E10</f>
        <v>0</v>
      </c>
      <c r="D183" s="270"/>
      <c r="E183" s="268" t="s">
        <v>159</v>
      </c>
      <c r="F183" s="269" t="n">
        <f aca="false">B183</f>
        <v>0</v>
      </c>
      <c r="G183" s="269" t="n">
        <f aca="false">C183</f>
        <v>0</v>
      </c>
    </row>
    <row r="184" customFormat="false" ht="21.75" hidden="false" customHeight="true" outlineLevel="0" collapsed="false">
      <c r="A184" s="270"/>
      <c r="B184" s="271"/>
      <c r="C184" s="271"/>
      <c r="D184" s="270"/>
      <c r="E184" s="270"/>
      <c r="F184" s="271"/>
      <c r="G184" s="271" t="n">
        <f aca="false">C184</f>
        <v>0</v>
      </c>
    </row>
    <row r="185" customFormat="false" ht="21.75" hidden="false" customHeight="true" outlineLevel="0" collapsed="false">
      <c r="A185" s="268" t="s">
        <v>160</v>
      </c>
      <c r="B185" s="269" t="n">
        <f aca="false">production!$I11</f>
        <v>0</v>
      </c>
      <c r="C185" s="269" t="n">
        <f aca="false">production!$I10</f>
        <v>0</v>
      </c>
      <c r="D185" s="270"/>
      <c r="E185" s="268" t="s">
        <v>160</v>
      </c>
      <c r="F185" s="269" t="n">
        <f aca="false">B185</f>
        <v>0</v>
      </c>
      <c r="G185" s="269" t="n">
        <f aca="false">C185</f>
        <v>0</v>
      </c>
    </row>
    <row r="186" customFormat="false" ht="21.75" hidden="false" customHeight="true" outlineLevel="0" collapsed="false">
      <c r="A186" s="268" t="s">
        <v>161</v>
      </c>
      <c r="B186" s="269" t="n">
        <f aca="false">production!$K11</f>
        <v>0</v>
      </c>
      <c r="C186" s="269" t="n">
        <f aca="false">production!$K10</f>
        <v>0</v>
      </c>
      <c r="D186" s="270"/>
      <c r="E186" s="268" t="s">
        <v>161</v>
      </c>
      <c r="F186" s="269" t="n">
        <f aca="false">B186</f>
        <v>0</v>
      </c>
      <c r="G186" s="269" t="n">
        <f aca="false">C186</f>
        <v>0</v>
      </c>
    </row>
    <row r="187" customFormat="false" ht="21.75" hidden="false" customHeight="true" outlineLevel="0" collapsed="false">
      <c r="A187" s="268" t="s">
        <v>162</v>
      </c>
      <c r="B187" s="269" t="n">
        <f aca="false">production!$L11</f>
        <v>0</v>
      </c>
      <c r="C187" s="269" t="n">
        <f aca="false">production!$L10</f>
        <v>0</v>
      </c>
      <c r="D187" s="270"/>
      <c r="E187" s="268" t="s">
        <v>162</v>
      </c>
      <c r="F187" s="269" t="n">
        <f aca="false">B187</f>
        <v>0</v>
      </c>
      <c r="G187" s="269" t="n">
        <f aca="false">C187</f>
        <v>0</v>
      </c>
    </row>
    <row r="188" customFormat="false" ht="21.75" hidden="false" customHeight="true" outlineLevel="0" collapsed="false">
      <c r="A188" s="268" t="s">
        <v>163</v>
      </c>
      <c r="B188" s="269" t="n">
        <f aca="false">production!$N11</f>
        <v>0</v>
      </c>
      <c r="C188" s="269" t="n">
        <f aca="false">production!$N10</f>
        <v>0</v>
      </c>
      <c r="D188" s="270"/>
      <c r="E188" s="268" t="s">
        <v>163</v>
      </c>
      <c r="F188" s="269" t="n">
        <f aca="false">B188</f>
        <v>0</v>
      </c>
      <c r="G188" s="269" t="n">
        <f aca="false">C188</f>
        <v>0</v>
      </c>
    </row>
    <row r="189" customFormat="false" ht="21.75" hidden="false" customHeight="true" outlineLevel="0" collapsed="false">
      <c r="A189" s="268" t="s">
        <v>164</v>
      </c>
      <c r="B189" s="269" t="n">
        <f aca="false">production!$Q11</f>
        <v>0</v>
      </c>
      <c r="C189" s="269" t="n">
        <f aca="false">production!$Q10</f>
        <v>0</v>
      </c>
      <c r="D189" s="270"/>
      <c r="E189" s="268" t="s">
        <v>164</v>
      </c>
      <c r="F189" s="269" t="n">
        <f aca="false">B189</f>
        <v>0</v>
      </c>
      <c r="G189" s="269" t="n">
        <f aca="false">C189</f>
        <v>0</v>
      </c>
    </row>
    <row r="190" customFormat="false" ht="21.75" hidden="false" customHeight="true" outlineLevel="0" collapsed="false">
      <c r="A190" s="268" t="s">
        <v>165</v>
      </c>
      <c r="B190" s="269" t="n">
        <f aca="false">production!$R11</f>
        <v>0</v>
      </c>
      <c r="C190" s="269" t="n">
        <f aca="false">production!$R10</f>
        <v>0</v>
      </c>
      <c r="D190" s="270"/>
      <c r="E190" s="268" t="s">
        <v>165</v>
      </c>
      <c r="F190" s="269" t="n">
        <f aca="false">B190</f>
        <v>0</v>
      </c>
      <c r="G190" s="269" t="n">
        <f aca="false">C190</f>
        <v>0</v>
      </c>
    </row>
    <row r="191" customFormat="false" ht="21.75" hidden="false" customHeight="true" outlineLevel="0" collapsed="false">
      <c r="A191" s="268" t="s">
        <v>166</v>
      </c>
      <c r="B191" s="269" t="n">
        <f aca="false">production!$S11</f>
        <v>0</v>
      </c>
      <c r="C191" s="269" t="n">
        <f aca="false">production!$S10</f>
        <v>0</v>
      </c>
      <c r="D191" s="270"/>
      <c r="E191" s="268" t="s">
        <v>166</v>
      </c>
      <c r="F191" s="269" t="n">
        <f aca="false">B191</f>
        <v>0</v>
      </c>
      <c r="G191" s="269" t="n">
        <f aca="false">C191</f>
        <v>0</v>
      </c>
    </row>
    <row r="192" customFormat="false" ht="21.75" hidden="false" customHeight="true" outlineLevel="0" collapsed="false">
      <c r="A192" s="268" t="s">
        <v>167</v>
      </c>
      <c r="B192" s="269" t="n">
        <f aca="false">production!$U11</f>
        <v>0</v>
      </c>
      <c r="C192" s="269" t="n">
        <f aca="false">production!$U10</f>
        <v>0</v>
      </c>
      <c r="D192" s="270"/>
      <c r="E192" s="268" t="s">
        <v>167</v>
      </c>
      <c r="F192" s="269" t="n">
        <f aca="false">B192</f>
        <v>0</v>
      </c>
      <c r="G192" s="269" t="n">
        <f aca="false">C192</f>
        <v>0</v>
      </c>
    </row>
    <row r="193" customFormat="false" ht="21.75" hidden="false" customHeight="true" outlineLevel="0" collapsed="false">
      <c r="A193" s="268" t="s">
        <v>168</v>
      </c>
      <c r="B193" s="269" t="n">
        <f aca="false">production!$V11</f>
        <v>0</v>
      </c>
      <c r="C193" s="269" t="n">
        <f aca="false">production!$V10</f>
        <v>0</v>
      </c>
      <c r="D193" s="270"/>
      <c r="E193" s="268" t="s">
        <v>168</v>
      </c>
      <c r="F193" s="269" t="n">
        <f aca="false">B193</f>
        <v>0</v>
      </c>
      <c r="G193" s="269" t="n">
        <f aca="false">C193</f>
        <v>0</v>
      </c>
    </row>
    <row r="194" customFormat="false" ht="21.75" hidden="false" customHeight="true" outlineLevel="0" collapsed="false">
      <c r="A194" s="270"/>
      <c r="B194" s="271"/>
      <c r="C194" s="271"/>
      <c r="D194" s="270"/>
      <c r="E194" s="270"/>
      <c r="F194" s="271"/>
      <c r="G194" s="271" t="n">
        <f aca="false">C194</f>
        <v>0</v>
      </c>
    </row>
    <row r="195" customFormat="false" ht="21.75" hidden="false" customHeight="true" outlineLevel="0" collapsed="false">
      <c r="A195" s="270"/>
      <c r="B195" s="271"/>
      <c r="C195" s="271"/>
      <c r="D195" s="270"/>
      <c r="E195" s="270"/>
      <c r="F195" s="271"/>
      <c r="G195" s="271" t="n">
        <f aca="false">C195</f>
        <v>0</v>
      </c>
    </row>
    <row r="196" customFormat="false" ht="21.75" hidden="false" customHeight="true" outlineLevel="0" collapsed="false">
      <c r="A196" s="270"/>
      <c r="B196" s="271"/>
      <c r="C196" s="271"/>
      <c r="D196" s="270"/>
      <c r="E196" s="270"/>
      <c r="F196" s="271"/>
      <c r="G196" s="271" t="n">
        <f aca="false">C196</f>
        <v>0</v>
      </c>
    </row>
    <row r="197" customFormat="false" ht="21.75" hidden="false" customHeight="true" outlineLevel="0" collapsed="false">
      <c r="A197" s="268" t="s">
        <v>169</v>
      </c>
      <c r="B197" s="269" t="n">
        <f aca="false">production!$AC11</f>
        <v>0</v>
      </c>
      <c r="C197" s="269" t="n">
        <f aca="false">production!$AC10</f>
        <v>0</v>
      </c>
      <c r="D197" s="270"/>
      <c r="E197" s="268" t="s">
        <v>169</v>
      </c>
      <c r="F197" s="269" t="n">
        <f aca="false">B197</f>
        <v>0</v>
      </c>
      <c r="G197" s="269" t="n">
        <f aca="false">C197</f>
        <v>0</v>
      </c>
    </row>
    <row r="198" customFormat="false" ht="21.75" hidden="false" customHeight="true" outlineLevel="0" collapsed="false">
      <c r="A198" s="268" t="s">
        <v>170</v>
      </c>
      <c r="B198" s="269" t="n">
        <f aca="false">production!$AD11</f>
        <v>0</v>
      </c>
      <c r="C198" s="269" t="n">
        <f aca="false">production!$AD10</f>
        <v>0</v>
      </c>
      <c r="D198" s="270"/>
      <c r="E198" s="268" t="s">
        <v>170</v>
      </c>
      <c r="F198" s="269" t="n">
        <f aca="false">B198</f>
        <v>0</v>
      </c>
      <c r="G198" s="269" t="n">
        <f aca="false">C198</f>
        <v>0</v>
      </c>
    </row>
    <row r="199" customFormat="false" ht="21.75" hidden="false" customHeight="true" outlineLevel="0" collapsed="false">
      <c r="A199" s="268" t="s">
        <v>171</v>
      </c>
      <c r="B199" s="269" t="n">
        <f aca="false">production!$AI11</f>
        <v>0</v>
      </c>
      <c r="C199" s="269" t="n">
        <f aca="false">production!$AI10</f>
        <v>0</v>
      </c>
      <c r="D199" s="270"/>
      <c r="E199" s="268" t="s">
        <v>171</v>
      </c>
      <c r="F199" s="269" t="n">
        <f aca="false">B199</f>
        <v>0</v>
      </c>
      <c r="G199" s="269" t="n">
        <f aca="false">C199</f>
        <v>0</v>
      </c>
    </row>
    <row r="200" customFormat="false" ht="21.75" hidden="false" customHeight="true" outlineLevel="0" collapsed="false">
      <c r="A200" s="268" t="s">
        <v>172</v>
      </c>
      <c r="B200" s="269" t="n">
        <f aca="false">production!$AJ11</f>
        <v>0</v>
      </c>
      <c r="C200" s="269" t="n">
        <f aca="false">production!$AJ10</f>
        <v>0</v>
      </c>
      <c r="D200" s="270"/>
      <c r="E200" s="268" t="s">
        <v>172</v>
      </c>
      <c r="F200" s="269" t="n">
        <f aca="false">B200</f>
        <v>0</v>
      </c>
      <c r="G200" s="269" t="n">
        <f aca="false">C200</f>
        <v>0</v>
      </c>
    </row>
    <row r="201" customFormat="false" ht="21.75" hidden="false" customHeight="true" outlineLevel="0" collapsed="false">
      <c r="A201" s="270"/>
      <c r="B201" s="271"/>
      <c r="C201" s="271"/>
      <c r="D201" s="270"/>
      <c r="E201" s="270"/>
      <c r="F201" s="271"/>
      <c r="G201" s="271" t="n">
        <f aca="false">C201</f>
        <v>0</v>
      </c>
    </row>
    <row r="202" customFormat="false" ht="21.75" hidden="false" customHeight="true" outlineLevel="0" collapsed="false">
      <c r="A202" s="270"/>
      <c r="B202" s="271"/>
      <c r="C202" s="271"/>
      <c r="D202" s="270"/>
      <c r="E202" s="270"/>
      <c r="F202" s="271"/>
      <c r="G202" s="271" t="n">
        <f aca="false">C202</f>
        <v>0</v>
      </c>
    </row>
    <row r="203" customFormat="false" ht="21.75" hidden="false" customHeight="true" outlineLevel="0" collapsed="false">
      <c r="A203" s="268" t="s">
        <v>173</v>
      </c>
      <c r="B203" s="269" t="n">
        <f aca="false">production!$AX11</f>
        <v>0</v>
      </c>
      <c r="C203" s="269" t="n">
        <f aca="false">production!$AX10</f>
        <v>0</v>
      </c>
      <c r="D203" s="270"/>
      <c r="E203" s="268" t="s">
        <v>173</v>
      </c>
      <c r="F203" s="269" t="n">
        <f aca="false">B203</f>
        <v>0</v>
      </c>
      <c r="G203" s="269" t="n">
        <f aca="false">C203</f>
        <v>0</v>
      </c>
    </row>
    <row r="204" customFormat="false" ht="21.75" hidden="false" customHeight="true" outlineLevel="0" collapsed="false">
      <c r="A204" s="268" t="s">
        <v>174</v>
      </c>
      <c r="B204" s="269" t="n">
        <f aca="false">production!$AZ11</f>
        <v>0</v>
      </c>
      <c r="C204" s="269" t="n">
        <f aca="false">production!$AZ10</f>
        <v>0</v>
      </c>
      <c r="D204" s="270"/>
      <c r="E204" s="268" t="s">
        <v>174</v>
      </c>
      <c r="F204" s="269" t="n">
        <f aca="false">B204</f>
        <v>0</v>
      </c>
      <c r="G204" s="269" t="n">
        <f aca="false">C204</f>
        <v>0</v>
      </c>
    </row>
    <row r="205" customFormat="false" ht="21.75" hidden="false" customHeight="true" outlineLevel="0" collapsed="false">
      <c r="A205" s="270"/>
      <c r="B205" s="271"/>
      <c r="C205" s="271"/>
      <c r="D205" s="270"/>
      <c r="E205" s="270"/>
      <c r="F205" s="271"/>
      <c r="G205" s="271" t="n">
        <f aca="false">C205</f>
        <v>0</v>
      </c>
    </row>
    <row r="206" customFormat="false" ht="21.75" hidden="false" customHeight="true" outlineLevel="0" collapsed="false">
      <c r="A206" s="273" t="s">
        <v>24</v>
      </c>
      <c r="B206" s="274" t="n">
        <f aca="false">production!BI11</f>
        <v>0</v>
      </c>
      <c r="C206" s="274"/>
      <c r="D206" s="270"/>
      <c r="E206" s="273" t="s">
        <v>24</v>
      </c>
      <c r="F206" s="274" t="n">
        <f aca="false">B206</f>
        <v>0</v>
      </c>
      <c r="G206" s="274" t="n">
        <f aca="false">C206</f>
        <v>0</v>
      </c>
    </row>
    <row r="207" customFormat="false" ht="21.75" hidden="false" customHeight="true" outlineLevel="0" collapsed="false">
      <c r="A207" s="273" t="s">
        <v>175</v>
      </c>
      <c r="B207" s="274" t="e">
        <f aca="false">#REF!</f>
        <v>#REF!</v>
      </c>
      <c r="C207" s="274"/>
      <c r="D207" s="270"/>
      <c r="E207" s="273" t="s">
        <v>175</v>
      </c>
      <c r="F207" s="274" t="e">
        <f aca="false">B207</f>
        <v>#REF!</v>
      </c>
      <c r="G207" s="274" t="n">
        <f aca="false">C207</f>
        <v>0</v>
      </c>
    </row>
    <row r="208" customFormat="false" ht="21.75" hidden="false" customHeight="true" outlineLevel="0" collapsed="false">
      <c r="A208" s="270"/>
      <c r="B208" s="271"/>
      <c r="C208" s="270"/>
      <c r="D208" s="270"/>
      <c r="E208" s="270"/>
      <c r="F208" s="271"/>
      <c r="G208" s="271" t="n">
        <f aca="false">C208</f>
        <v>0</v>
      </c>
    </row>
    <row r="209" customFormat="false" ht="21.75" hidden="false" customHeight="true" outlineLevel="0" collapsed="false">
      <c r="A209" s="272" t="s">
        <v>135</v>
      </c>
      <c r="B209" s="269" t="e">
        <f aca="false">SUM(B182:B208)</f>
        <v>#REF!</v>
      </c>
      <c r="C209" s="269" t="n">
        <f aca="false">SUM(C182:C208)</f>
        <v>0</v>
      </c>
      <c r="E209" s="272" t="s">
        <v>135</v>
      </c>
      <c r="F209" s="269" t="e">
        <f aca="false">B209</f>
        <v>#REF!</v>
      </c>
      <c r="G209" s="269" t="n">
        <f aca="false">C209</f>
        <v>0</v>
      </c>
    </row>
    <row r="210" customFormat="false" ht="21.75" hidden="false" customHeight="true" outlineLevel="0" collapsed="false">
      <c r="B210" s="271"/>
      <c r="F210" s="271"/>
    </row>
    <row r="211" customFormat="false" ht="24" hidden="false" customHeight="true" outlineLevel="0" collapsed="false">
      <c r="A211" s="258" t="s">
        <v>151</v>
      </c>
      <c r="B211" s="258"/>
      <c r="C211" s="258"/>
      <c r="D211" s="259"/>
      <c r="E211" s="258" t="s">
        <v>151</v>
      </c>
      <c r="F211" s="258"/>
      <c r="G211" s="258"/>
    </row>
    <row r="212" customFormat="false" ht="24" hidden="false" customHeight="true" outlineLevel="0" collapsed="false">
      <c r="A212" s="260"/>
      <c r="B212" s="267"/>
      <c r="C212" s="260"/>
      <c r="D212" s="260"/>
      <c r="E212" s="260"/>
      <c r="F212" s="267"/>
      <c r="G212" s="267"/>
    </row>
    <row r="213" customFormat="false" ht="21.75" hidden="false" customHeight="true" outlineLevel="0" collapsed="false">
      <c r="A213" s="260" t="s">
        <v>152</v>
      </c>
      <c r="B213" s="261" t="n">
        <f aca="false">$B177</f>
        <v>45994</v>
      </c>
      <c r="C213" s="261"/>
      <c r="D213" s="260"/>
      <c r="E213" s="260" t="s">
        <v>152</v>
      </c>
      <c r="F213" s="261" t="n">
        <f aca="false">B213</f>
        <v>45994</v>
      </c>
      <c r="G213" s="261"/>
    </row>
    <row r="214" customFormat="false" ht="21.75" hidden="false" customHeight="true" outlineLevel="0" collapsed="false">
      <c r="A214" s="260" t="s">
        <v>153</v>
      </c>
      <c r="B214" s="280" t="s">
        <v>182</v>
      </c>
      <c r="C214" s="280"/>
      <c r="D214" s="260"/>
      <c r="E214" s="260" t="s">
        <v>153</v>
      </c>
      <c r="F214" s="280" t="str">
        <f aca="false">B214</f>
        <v>Mains DLT</v>
      </c>
      <c r="G214" s="280"/>
    </row>
    <row r="216" customFormat="false" ht="21.75" hidden="false" customHeight="true" outlineLevel="0" collapsed="false">
      <c r="A216" s="264" t="s">
        <v>154</v>
      </c>
      <c r="B216" s="264" t="s">
        <v>155</v>
      </c>
      <c r="C216" s="264"/>
      <c r="E216" s="264" t="s">
        <v>154</v>
      </c>
      <c r="F216" s="264" t="s">
        <v>155</v>
      </c>
      <c r="G216" s="264"/>
    </row>
    <row r="217" customFormat="false" ht="21.75" hidden="false" customHeight="true" outlineLevel="0" collapsed="false">
      <c r="A217" s="264"/>
      <c r="B217" s="266" t="s">
        <v>183</v>
      </c>
      <c r="C217" s="266" t="s">
        <v>180</v>
      </c>
      <c r="E217" s="264"/>
      <c r="F217" s="266" t="s">
        <v>183</v>
      </c>
      <c r="G217" s="266" t="s">
        <v>180</v>
      </c>
    </row>
    <row r="218" customFormat="false" ht="21.75" hidden="false" customHeight="true" outlineLevel="0" collapsed="false">
      <c r="A218" s="268" t="s">
        <v>158</v>
      </c>
      <c r="B218" s="269" t="n">
        <f aca="false">production!$D12</f>
        <v>0</v>
      </c>
      <c r="C218" s="269" t="n">
        <f aca="false">production!$D13</f>
        <v>0</v>
      </c>
      <c r="D218" s="270"/>
      <c r="E218" s="268" t="s">
        <v>158</v>
      </c>
      <c r="F218" s="269" t="n">
        <f aca="false">B218</f>
        <v>0</v>
      </c>
      <c r="G218" s="269" t="n">
        <f aca="false">C218</f>
        <v>0</v>
      </c>
    </row>
    <row r="219" customFormat="false" ht="21.75" hidden="false" customHeight="true" outlineLevel="0" collapsed="false">
      <c r="A219" s="268" t="s">
        <v>159</v>
      </c>
      <c r="B219" s="269" t="n">
        <f aca="false">production!$E12</f>
        <v>0</v>
      </c>
      <c r="C219" s="269" t="n">
        <f aca="false">production!$E13</f>
        <v>0</v>
      </c>
      <c r="D219" s="270"/>
      <c r="E219" s="268" t="s">
        <v>159</v>
      </c>
      <c r="F219" s="269" t="n">
        <f aca="false">B219</f>
        <v>0</v>
      </c>
      <c r="G219" s="269" t="n">
        <f aca="false">C219</f>
        <v>0</v>
      </c>
    </row>
    <row r="220" customFormat="false" ht="21.75" hidden="false" customHeight="true" outlineLevel="0" collapsed="false">
      <c r="A220" s="270"/>
      <c r="B220" s="271"/>
      <c r="C220" s="271"/>
      <c r="D220" s="270"/>
      <c r="E220" s="270"/>
      <c r="F220" s="271"/>
      <c r="G220" s="271" t="n">
        <f aca="false">C220</f>
        <v>0</v>
      </c>
    </row>
    <row r="221" customFormat="false" ht="21.75" hidden="false" customHeight="true" outlineLevel="0" collapsed="false">
      <c r="A221" s="268" t="s">
        <v>160</v>
      </c>
      <c r="B221" s="269" t="n">
        <f aca="false">production!$I12</f>
        <v>0</v>
      </c>
      <c r="C221" s="269" t="n">
        <f aca="false">production!$I13</f>
        <v>0</v>
      </c>
      <c r="D221" s="270"/>
      <c r="E221" s="268" t="s">
        <v>160</v>
      </c>
      <c r="F221" s="269" t="n">
        <f aca="false">B221</f>
        <v>0</v>
      </c>
      <c r="G221" s="269" t="n">
        <f aca="false">C221</f>
        <v>0</v>
      </c>
    </row>
    <row r="222" customFormat="false" ht="21.75" hidden="false" customHeight="true" outlineLevel="0" collapsed="false">
      <c r="A222" s="268" t="s">
        <v>161</v>
      </c>
      <c r="B222" s="269" t="n">
        <f aca="false">production!$K12</f>
        <v>0</v>
      </c>
      <c r="C222" s="269" t="n">
        <f aca="false">production!$K13</f>
        <v>0</v>
      </c>
      <c r="D222" s="270"/>
      <c r="E222" s="268" t="s">
        <v>161</v>
      </c>
      <c r="F222" s="269" t="n">
        <f aca="false">B222</f>
        <v>0</v>
      </c>
      <c r="G222" s="269" t="n">
        <f aca="false">C222</f>
        <v>0</v>
      </c>
    </row>
    <row r="223" customFormat="false" ht="21.75" hidden="false" customHeight="true" outlineLevel="0" collapsed="false">
      <c r="A223" s="268" t="s">
        <v>162</v>
      </c>
      <c r="B223" s="269" t="n">
        <f aca="false">production!$L12</f>
        <v>0</v>
      </c>
      <c r="C223" s="269" t="n">
        <f aca="false">production!$L13</f>
        <v>0</v>
      </c>
      <c r="D223" s="270"/>
      <c r="E223" s="268" t="s">
        <v>162</v>
      </c>
      <c r="F223" s="269" t="n">
        <f aca="false">B223</f>
        <v>0</v>
      </c>
      <c r="G223" s="269" t="n">
        <f aca="false">C223</f>
        <v>0</v>
      </c>
    </row>
    <row r="224" customFormat="false" ht="21.75" hidden="false" customHeight="true" outlineLevel="0" collapsed="false">
      <c r="A224" s="268" t="s">
        <v>163</v>
      </c>
      <c r="B224" s="269" t="n">
        <f aca="false">production!$N12</f>
        <v>0</v>
      </c>
      <c r="C224" s="269" t="n">
        <f aca="false">production!$N13</f>
        <v>0</v>
      </c>
      <c r="D224" s="270"/>
      <c r="E224" s="268" t="s">
        <v>163</v>
      </c>
      <c r="F224" s="269" t="n">
        <f aca="false">B224</f>
        <v>0</v>
      </c>
      <c r="G224" s="269" t="n">
        <f aca="false">C224</f>
        <v>0</v>
      </c>
    </row>
    <row r="225" customFormat="false" ht="21.75" hidden="false" customHeight="true" outlineLevel="0" collapsed="false">
      <c r="A225" s="268" t="s">
        <v>164</v>
      </c>
      <c r="B225" s="269" t="n">
        <f aca="false">production!$Q12</f>
        <v>0</v>
      </c>
      <c r="C225" s="269" t="n">
        <f aca="false">production!$Q13</f>
        <v>0</v>
      </c>
      <c r="D225" s="270"/>
      <c r="E225" s="268" t="s">
        <v>164</v>
      </c>
      <c r="F225" s="269" t="n">
        <f aca="false">B225</f>
        <v>0</v>
      </c>
      <c r="G225" s="269" t="n">
        <f aca="false">C225</f>
        <v>0</v>
      </c>
    </row>
    <row r="226" customFormat="false" ht="21.75" hidden="false" customHeight="true" outlineLevel="0" collapsed="false">
      <c r="A226" s="268" t="s">
        <v>165</v>
      </c>
      <c r="B226" s="269" t="n">
        <f aca="false">production!$R12</f>
        <v>0</v>
      </c>
      <c r="C226" s="269" t="n">
        <f aca="false">production!$R13</f>
        <v>0</v>
      </c>
      <c r="D226" s="270"/>
      <c r="E226" s="268" t="s">
        <v>165</v>
      </c>
      <c r="F226" s="269" t="n">
        <f aca="false">B226</f>
        <v>0</v>
      </c>
      <c r="G226" s="269" t="n">
        <f aca="false">C226</f>
        <v>0</v>
      </c>
    </row>
    <row r="227" customFormat="false" ht="21.75" hidden="false" customHeight="true" outlineLevel="0" collapsed="false">
      <c r="A227" s="268" t="s">
        <v>166</v>
      </c>
      <c r="B227" s="269" t="n">
        <f aca="false">production!$S12</f>
        <v>0</v>
      </c>
      <c r="C227" s="269" t="n">
        <f aca="false">production!$S13</f>
        <v>0</v>
      </c>
      <c r="D227" s="270"/>
      <c r="E227" s="268" t="s">
        <v>166</v>
      </c>
      <c r="F227" s="269" t="n">
        <f aca="false">B227</f>
        <v>0</v>
      </c>
      <c r="G227" s="269" t="n">
        <f aca="false">C227</f>
        <v>0</v>
      </c>
    </row>
    <row r="228" customFormat="false" ht="21.75" hidden="false" customHeight="true" outlineLevel="0" collapsed="false">
      <c r="A228" s="268" t="s">
        <v>167</v>
      </c>
      <c r="B228" s="269" t="n">
        <f aca="false">production!$U12</f>
        <v>0</v>
      </c>
      <c r="C228" s="269" t="n">
        <f aca="false">production!$U13</f>
        <v>0</v>
      </c>
      <c r="D228" s="270"/>
      <c r="E228" s="268" t="s">
        <v>167</v>
      </c>
      <c r="F228" s="269" t="n">
        <f aca="false">B228</f>
        <v>0</v>
      </c>
      <c r="G228" s="269" t="n">
        <f aca="false">C228</f>
        <v>0</v>
      </c>
    </row>
    <row r="229" customFormat="false" ht="21.75" hidden="false" customHeight="true" outlineLevel="0" collapsed="false">
      <c r="A229" s="268" t="s">
        <v>168</v>
      </c>
      <c r="B229" s="269" t="n">
        <f aca="false">production!$V12</f>
        <v>0</v>
      </c>
      <c r="C229" s="269" t="n">
        <f aca="false">production!$V13</f>
        <v>0</v>
      </c>
      <c r="D229" s="270"/>
      <c r="E229" s="268" t="s">
        <v>168</v>
      </c>
      <c r="F229" s="269" t="n">
        <f aca="false">B229</f>
        <v>0</v>
      </c>
      <c r="G229" s="269" t="n">
        <f aca="false">C229</f>
        <v>0</v>
      </c>
    </row>
    <row r="230" customFormat="false" ht="21.75" hidden="false" customHeight="true" outlineLevel="0" collapsed="false">
      <c r="A230" s="270"/>
      <c r="B230" s="271"/>
      <c r="C230" s="271"/>
      <c r="D230" s="270"/>
      <c r="E230" s="270"/>
      <c r="F230" s="271"/>
      <c r="G230" s="271" t="n">
        <f aca="false">C230</f>
        <v>0</v>
      </c>
    </row>
    <row r="231" customFormat="false" ht="21.75" hidden="false" customHeight="true" outlineLevel="0" collapsed="false">
      <c r="A231" s="270"/>
      <c r="B231" s="271"/>
      <c r="C231" s="271"/>
      <c r="D231" s="270"/>
      <c r="E231" s="270"/>
      <c r="F231" s="271"/>
      <c r="G231" s="271" t="n">
        <f aca="false">C231</f>
        <v>0</v>
      </c>
    </row>
    <row r="232" customFormat="false" ht="21.75" hidden="false" customHeight="true" outlineLevel="0" collapsed="false">
      <c r="A232" s="270"/>
      <c r="B232" s="271"/>
      <c r="C232" s="271"/>
      <c r="D232" s="270"/>
      <c r="E232" s="270"/>
      <c r="F232" s="271"/>
      <c r="G232" s="271" t="n">
        <f aca="false">C232</f>
        <v>0</v>
      </c>
    </row>
    <row r="233" customFormat="false" ht="21.75" hidden="false" customHeight="true" outlineLevel="0" collapsed="false">
      <c r="A233" s="268" t="s">
        <v>169</v>
      </c>
      <c r="B233" s="269" t="n">
        <f aca="false">production!$AC12</f>
        <v>0</v>
      </c>
      <c r="C233" s="269" t="n">
        <f aca="false">production!$AC13</f>
        <v>0</v>
      </c>
      <c r="D233" s="270"/>
      <c r="E233" s="268" t="s">
        <v>169</v>
      </c>
      <c r="F233" s="269" t="n">
        <f aca="false">B233</f>
        <v>0</v>
      </c>
      <c r="G233" s="269" t="n">
        <f aca="false">C233</f>
        <v>0</v>
      </c>
    </row>
    <row r="234" customFormat="false" ht="21.75" hidden="false" customHeight="true" outlineLevel="0" collapsed="false">
      <c r="A234" s="268" t="s">
        <v>170</v>
      </c>
      <c r="B234" s="269" t="n">
        <f aca="false">production!$AD12</f>
        <v>0</v>
      </c>
      <c r="C234" s="269" t="n">
        <f aca="false">production!$AD13</f>
        <v>0</v>
      </c>
      <c r="D234" s="270"/>
      <c r="E234" s="268" t="s">
        <v>170</v>
      </c>
      <c r="F234" s="269" t="n">
        <f aca="false">B234</f>
        <v>0</v>
      </c>
      <c r="G234" s="269" t="n">
        <f aca="false">C234</f>
        <v>0</v>
      </c>
    </row>
    <row r="235" customFormat="false" ht="21.75" hidden="false" customHeight="true" outlineLevel="0" collapsed="false">
      <c r="A235" s="268" t="s">
        <v>171</v>
      </c>
      <c r="B235" s="269" t="n">
        <f aca="false">production!$AI12</f>
        <v>0</v>
      </c>
      <c r="C235" s="269" t="n">
        <f aca="false">production!$AI13</f>
        <v>0</v>
      </c>
      <c r="D235" s="270"/>
      <c r="E235" s="268" t="s">
        <v>171</v>
      </c>
      <c r="F235" s="269" t="n">
        <f aca="false">B235</f>
        <v>0</v>
      </c>
      <c r="G235" s="269" t="n">
        <f aca="false">C235</f>
        <v>0</v>
      </c>
    </row>
    <row r="236" customFormat="false" ht="21.75" hidden="false" customHeight="true" outlineLevel="0" collapsed="false">
      <c r="A236" s="268" t="s">
        <v>172</v>
      </c>
      <c r="B236" s="269" t="n">
        <f aca="false">production!$AJ12</f>
        <v>0</v>
      </c>
      <c r="C236" s="269" t="n">
        <f aca="false">production!$AJ13</f>
        <v>0</v>
      </c>
      <c r="D236" s="270"/>
      <c r="E236" s="268" t="s">
        <v>172</v>
      </c>
      <c r="F236" s="269" t="n">
        <f aca="false">B236</f>
        <v>0</v>
      </c>
      <c r="G236" s="269" t="n">
        <f aca="false">C236</f>
        <v>0</v>
      </c>
    </row>
    <row r="237" customFormat="false" ht="21.75" hidden="false" customHeight="true" outlineLevel="0" collapsed="false">
      <c r="A237" s="270"/>
      <c r="B237" s="271"/>
      <c r="C237" s="271"/>
      <c r="D237" s="270"/>
      <c r="E237" s="270"/>
      <c r="F237" s="271"/>
      <c r="G237" s="271" t="n">
        <f aca="false">C237</f>
        <v>0</v>
      </c>
    </row>
    <row r="238" customFormat="false" ht="21.75" hidden="false" customHeight="true" outlineLevel="0" collapsed="false">
      <c r="A238" s="270"/>
      <c r="B238" s="271"/>
      <c r="C238" s="271"/>
      <c r="D238" s="270"/>
      <c r="E238" s="270"/>
      <c r="F238" s="271"/>
      <c r="G238" s="271" t="n">
        <f aca="false">C238</f>
        <v>0</v>
      </c>
    </row>
    <row r="239" customFormat="false" ht="21.75" hidden="false" customHeight="true" outlineLevel="0" collapsed="false">
      <c r="A239" s="268" t="s">
        <v>173</v>
      </c>
      <c r="B239" s="269" t="n">
        <f aca="false">production!$AX12</f>
        <v>0</v>
      </c>
      <c r="C239" s="269" t="n">
        <f aca="false">production!$AX13</f>
        <v>0</v>
      </c>
      <c r="D239" s="270"/>
      <c r="E239" s="268" t="s">
        <v>173</v>
      </c>
      <c r="F239" s="269" t="n">
        <f aca="false">B239</f>
        <v>0</v>
      </c>
      <c r="G239" s="269" t="n">
        <f aca="false">C239</f>
        <v>0</v>
      </c>
    </row>
    <row r="240" customFormat="false" ht="21.75" hidden="false" customHeight="true" outlineLevel="0" collapsed="false">
      <c r="A240" s="268" t="s">
        <v>174</v>
      </c>
      <c r="B240" s="269" t="n">
        <f aca="false">production!$AZ12</f>
        <v>0</v>
      </c>
      <c r="C240" s="269" t="n">
        <f aca="false">production!$AZ13</f>
        <v>0</v>
      </c>
      <c r="D240" s="270"/>
      <c r="E240" s="268" t="s">
        <v>174</v>
      </c>
      <c r="F240" s="269" t="n">
        <f aca="false">B240</f>
        <v>0</v>
      </c>
      <c r="G240" s="269" t="n">
        <f aca="false">C240</f>
        <v>0</v>
      </c>
    </row>
    <row r="241" customFormat="false" ht="21.75" hidden="false" customHeight="true" outlineLevel="0" collapsed="false">
      <c r="A241" s="270"/>
      <c r="B241" s="271"/>
      <c r="C241" s="271"/>
      <c r="D241" s="270"/>
      <c r="E241" s="270"/>
      <c r="F241" s="271"/>
      <c r="G241" s="269" t="n">
        <f aca="false">C241</f>
        <v>0</v>
      </c>
    </row>
    <row r="242" customFormat="false" ht="21.75" hidden="false" customHeight="true" outlineLevel="0" collapsed="false">
      <c r="A242" s="273" t="s">
        <v>24</v>
      </c>
      <c r="B242" s="274" t="n">
        <f aca="false">production!BI12</f>
        <v>0</v>
      </c>
      <c r="C242" s="274" t="e">
        <f aca="false">#REF!</f>
        <v>#REF!</v>
      </c>
      <c r="D242" s="270"/>
      <c r="E242" s="273" t="s">
        <v>24</v>
      </c>
      <c r="F242" s="274" t="n">
        <f aca="false">B242</f>
        <v>0</v>
      </c>
      <c r="G242" s="269" t="e">
        <f aca="false">C242</f>
        <v>#REF!</v>
      </c>
    </row>
    <row r="243" customFormat="false" ht="21.75" hidden="false" customHeight="true" outlineLevel="0" collapsed="false">
      <c r="A243" s="273" t="s">
        <v>175</v>
      </c>
      <c r="B243" s="274" t="e">
        <f aca="false">#REF!</f>
        <v>#REF!</v>
      </c>
      <c r="C243" s="274" t="e">
        <f aca="false">#REF!</f>
        <v>#REF!</v>
      </c>
      <c r="D243" s="270"/>
      <c r="E243" s="273" t="s">
        <v>175</v>
      </c>
      <c r="F243" s="274" t="e">
        <f aca="false">B243</f>
        <v>#REF!</v>
      </c>
      <c r="G243" s="269" t="e">
        <f aca="false">C243</f>
        <v>#REF!</v>
      </c>
    </row>
    <row r="244" customFormat="false" ht="21.75" hidden="false" customHeight="true" outlineLevel="0" collapsed="false">
      <c r="A244" s="270"/>
      <c r="B244" s="271"/>
      <c r="C244" s="271"/>
      <c r="D244" s="270"/>
      <c r="E244" s="270"/>
      <c r="F244" s="271"/>
      <c r="G244" s="271" t="n">
        <f aca="false">C244</f>
        <v>0</v>
      </c>
    </row>
    <row r="245" customFormat="false" ht="21.75" hidden="false" customHeight="true" outlineLevel="0" collapsed="false">
      <c r="A245" s="272" t="s">
        <v>135</v>
      </c>
      <c r="B245" s="264" t="e">
        <f aca="false">SUM(B218:B244)</f>
        <v>#REF!</v>
      </c>
      <c r="C245" s="264" t="e">
        <f aca="false">SUM(C218:C244)</f>
        <v>#REF!</v>
      </c>
      <c r="E245" s="272" t="s">
        <v>135</v>
      </c>
      <c r="F245" s="269" t="e">
        <f aca="false">B245</f>
        <v>#REF!</v>
      </c>
      <c r="G245" s="269" t="e">
        <f aca="false">C245</f>
        <v>#REF!</v>
      </c>
    </row>
    <row r="246" customFormat="false" ht="21.75" hidden="false" customHeight="true" outlineLevel="0" collapsed="false">
      <c r="F246" s="271"/>
    </row>
    <row r="247" customFormat="false" ht="24" hidden="false" customHeight="true" outlineLevel="0" collapsed="false">
      <c r="A247" s="258" t="s">
        <v>151</v>
      </c>
      <c r="B247" s="258"/>
      <c r="C247" s="258"/>
      <c r="D247" s="259"/>
      <c r="E247" s="258" t="s">
        <v>151</v>
      </c>
      <c r="F247" s="258"/>
      <c r="G247" s="258"/>
    </row>
    <row r="248" customFormat="false" ht="24" hidden="false" customHeight="true" outlineLevel="0" collapsed="false">
      <c r="A248" s="260"/>
      <c r="B248" s="267"/>
      <c r="C248" s="260"/>
      <c r="D248" s="260"/>
      <c r="E248" s="260"/>
      <c r="F248" s="267"/>
      <c r="G248" s="267"/>
    </row>
    <row r="249" customFormat="false" ht="21.75" hidden="false" customHeight="true" outlineLevel="0" collapsed="false">
      <c r="A249" s="260" t="s">
        <v>152</v>
      </c>
      <c r="B249" s="261" t="n">
        <f aca="false">$B213</f>
        <v>45994</v>
      </c>
      <c r="C249" s="261"/>
      <c r="D249" s="260"/>
      <c r="E249" s="260" t="s">
        <v>152</v>
      </c>
      <c r="F249" s="261" t="n">
        <f aca="false">B249</f>
        <v>45994</v>
      </c>
      <c r="G249" s="261"/>
    </row>
    <row r="250" customFormat="false" ht="21.75" hidden="false" customHeight="true" outlineLevel="0" collapsed="false">
      <c r="A250" s="260" t="s">
        <v>153</v>
      </c>
      <c r="B250" s="281" t="str">
        <f aca="false">production!B14</f>
        <v/>
      </c>
      <c r="C250" s="260"/>
      <c r="D250" s="260"/>
      <c r="E250" s="260" t="s">
        <v>153</v>
      </c>
      <c r="F250" s="281" t="str">
        <f aca="false">B250</f>
        <v/>
      </c>
      <c r="G250" s="267"/>
    </row>
    <row r="252" customFormat="false" ht="21.75" hidden="false" customHeight="true" outlineLevel="0" collapsed="false">
      <c r="A252" s="264" t="s">
        <v>154</v>
      </c>
      <c r="B252" s="264" t="s">
        <v>155</v>
      </c>
      <c r="C252" s="264"/>
      <c r="E252" s="264" t="s">
        <v>154</v>
      </c>
      <c r="F252" s="264" t="s">
        <v>155</v>
      </c>
      <c r="G252" s="264"/>
    </row>
    <row r="253" customFormat="false" ht="21.75" hidden="false" customHeight="true" outlineLevel="0" collapsed="false">
      <c r="A253" s="264"/>
      <c r="B253" s="266" t="s">
        <v>156</v>
      </c>
      <c r="C253" s="266" t="s">
        <v>157</v>
      </c>
      <c r="E253" s="264"/>
      <c r="F253" s="266" t="s">
        <v>156</v>
      </c>
      <c r="G253" s="266" t="s">
        <v>157</v>
      </c>
    </row>
    <row r="254" customFormat="false" ht="21.75" hidden="false" customHeight="true" outlineLevel="0" collapsed="false">
      <c r="A254" s="268" t="s">
        <v>158</v>
      </c>
      <c r="B254" s="269" t="n">
        <f aca="false">production!$D14</f>
        <v>0</v>
      </c>
      <c r="C254" s="268"/>
      <c r="D254" s="270"/>
      <c r="E254" s="268" t="s">
        <v>158</v>
      </c>
      <c r="F254" s="269" t="n">
        <f aca="false">B254</f>
        <v>0</v>
      </c>
      <c r="G254" s="269"/>
    </row>
    <row r="255" customFormat="false" ht="21.75" hidden="false" customHeight="true" outlineLevel="0" collapsed="false">
      <c r="A255" s="268" t="s">
        <v>159</v>
      </c>
      <c r="B255" s="269" t="n">
        <f aca="false">production!$E14</f>
        <v>0</v>
      </c>
      <c r="C255" s="268"/>
      <c r="D255" s="270"/>
      <c r="E255" s="268" t="s">
        <v>159</v>
      </c>
      <c r="F255" s="269" t="n">
        <f aca="false">B255</f>
        <v>0</v>
      </c>
      <c r="G255" s="269"/>
    </row>
    <row r="256" customFormat="false" ht="21.75" hidden="false" customHeight="true" outlineLevel="0" collapsed="false">
      <c r="A256" s="270"/>
      <c r="B256" s="271"/>
      <c r="C256" s="270"/>
      <c r="D256" s="270"/>
      <c r="E256" s="270"/>
      <c r="F256" s="271"/>
      <c r="G256" s="271"/>
    </row>
    <row r="257" customFormat="false" ht="21.75" hidden="false" customHeight="true" outlineLevel="0" collapsed="false">
      <c r="A257" s="268" t="s">
        <v>160</v>
      </c>
      <c r="B257" s="269" t="n">
        <f aca="false">production!$I14</f>
        <v>0</v>
      </c>
      <c r="C257" s="268"/>
      <c r="D257" s="270"/>
      <c r="E257" s="268" t="s">
        <v>160</v>
      </c>
      <c r="F257" s="269" t="n">
        <f aca="false">B257</f>
        <v>0</v>
      </c>
      <c r="G257" s="269"/>
    </row>
    <row r="258" customFormat="false" ht="21.75" hidden="false" customHeight="true" outlineLevel="0" collapsed="false">
      <c r="A258" s="268" t="s">
        <v>161</v>
      </c>
      <c r="B258" s="269" t="n">
        <f aca="false">production!$K14</f>
        <v>0</v>
      </c>
      <c r="C258" s="268"/>
      <c r="D258" s="270"/>
      <c r="E258" s="268" t="s">
        <v>161</v>
      </c>
      <c r="F258" s="269" t="n">
        <f aca="false">B258</f>
        <v>0</v>
      </c>
      <c r="G258" s="269"/>
    </row>
    <row r="259" customFormat="false" ht="21.75" hidden="false" customHeight="true" outlineLevel="0" collapsed="false">
      <c r="A259" s="268" t="s">
        <v>162</v>
      </c>
      <c r="B259" s="269" t="n">
        <f aca="false">production!$L14</f>
        <v>0</v>
      </c>
      <c r="C259" s="268"/>
      <c r="D259" s="270"/>
      <c r="E259" s="268" t="s">
        <v>162</v>
      </c>
      <c r="F259" s="269" t="n">
        <f aca="false">B259</f>
        <v>0</v>
      </c>
      <c r="G259" s="269"/>
    </row>
    <row r="260" customFormat="false" ht="21.75" hidden="false" customHeight="true" outlineLevel="0" collapsed="false">
      <c r="A260" s="268" t="s">
        <v>163</v>
      </c>
      <c r="B260" s="269" t="n">
        <f aca="false">production!$N14</f>
        <v>0</v>
      </c>
      <c r="C260" s="268"/>
      <c r="D260" s="270"/>
      <c r="E260" s="268" t="s">
        <v>163</v>
      </c>
      <c r="F260" s="269" t="n">
        <f aca="false">B260</f>
        <v>0</v>
      </c>
      <c r="G260" s="269"/>
    </row>
    <row r="261" customFormat="false" ht="21.75" hidden="false" customHeight="true" outlineLevel="0" collapsed="false">
      <c r="A261" s="268" t="s">
        <v>164</v>
      </c>
      <c r="B261" s="269" t="n">
        <f aca="false">production!$Q14</f>
        <v>0</v>
      </c>
      <c r="C261" s="268"/>
      <c r="D261" s="270"/>
      <c r="E261" s="268" t="s">
        <v>164</v>
      </c>
      <c r="F261" s="269" t="n">
        <f aca="false">B261</f>
        <v>0</v>
      </c>
      <c r="G261" s="269"/>
    </row>
    <row r="262" customFormat="false" ht="21.75" hidden="false" customHeight="true" outlineLevel="0" collapsed="false">
      <c r="A262" s="268" t="s">
        <v>165</v>
      </c>
      <c r="B262" s="269" t="n">
        <f aca="false">production!$R14</f>
        <v>0</v>
      </c>
      <c r="C262" s="268"/>
      <c r="D262" s="270"/>
      <c r="E262" s="268" t="s">
        <v>165</v>
      </c>
      <c r="F262" s="269" t="n">
        <f aca="false">B262</f>
        <v>0</v>
      </c>
      <c r="G262" s="269"/>
    </row>
    <row r="263" customFormat="false" ht="21.75" hidden="false" customHeight="true" outlineLevel="0" collapsed="false">
      <c r="A263" s="268" t="s">
        <v>166</v>
      </c>
      <c r="B263" s="269" t="n">
        <f aca="false">production!$S14</f>
        <v>0</v>
      </c>
      <c r="C263" s="268"/>
      <c r="D263" s="270"/>
      <c r="E263" s="268" t="s">
        <v>166</v>
      </c>
      <c r="F263" s="269" t="n">
        <f aca="false">B263</f>
        <v>0</v>
      </c>
      <c r="G263" s="269"/>
    </row>
    <row r="264" customFormat="false" ht="21.75" hidden="false" customHeight="true" outlineLevel="0" collapsed="false">
      <c r="A264" s="268" t="s">
        <v>167</v>
      </c>
      <c r="B264" s="269" t="n">
        <f aca="false">production!$U14</f>
        <v>0</v>
      </c>
      <c r="C264" s="268"/>
      <c r="D264" s="270"/>
      <c r="E264" s="268" t="s">
        <v>167</v>
      </c>
      <c r="F264" s="269" t="n">
        <f aca="false">B264</f>
        <v>0</v>
      </c>
      <c r="G264" s="269"/>
    </row>
    <row r="265" customFormat="false" ht="21.75" hidden="false" customHeight="true" outlineLevel="0" collapsed="false">
      <c r="A265" s="268" t="s">
        <v>168</v>
      </c>
      <c r="B265" s="269" t="n">
        <f aca="false">production!$V14</f>
        <v>0</v>
      </c>
      <c r="C265" s="268"/>
      <c r="D265" s="270"/>
      <c r="E265" s="268" t="s">
        <v>168</v>
      </c>
      <c r="F265" s="269" t="n">
        <f aca="false">B265</f>
        <v>0</v>
      </c>
      <c r="G265" s="269"/>
    </row>
    <row r="266" customFormat="false" ht="21.75" hidden="false" customHeight="true" outlineLevel="0" collapsed="false">
      <c r="A266" s="270"/>
      <c r="B266" s="271"/>
      <c r="C266" s="270"/>
      <c r="D266" s="270"/>
      <c r="E266" s="270"/>
      <c r="F266" s="271"/>
      <c r="G266" s="271"/>
    </row>
    <row r="267" customFormat="false" ht="21.75" hidden="false" customHeight="true" outlineLevel="0" collapsed="false">
      <c r="A267" s="270"/>
      <c r="B267" s="271"/>
      <c r="C267" s="270"/>
      <c r="D267" s="270"/>
      <c r="E267" s="270"/>
      <c r="F267" s="271"/>
      <c r="G267" s="271"/>
    </row>
    <row r="268" customFormat="false" ht="21.75" hidden="false" customHeight="true" outlineLevel="0" collapsed="false">
      <c r="A268" s="270"/>
      <c r="B268" s="271"/>
      <c r="C268" s="270"/>
      <c r="D268" s="270"/>
      <c r="E268" s="270"/>
      <c r="F268" s="271"/>
      <c r="G268" s="271"/>
    </row>
    <row r="269" customFormat="false" ht="21.75" hidden="false" customHeight="true" outlineLevel="0" collapsed="false">
      <c r="A269" s="268" t="s">
        <v>169</v>
      </c>
      <c r="B269" s="269" t="n">
        <f aca="false">production!$AC14</f>
        <v>0</v>
      </c>
      <c r="C269" s="268"/>
      <c r="D269" s="270"/>
      <c r="E269" s="268" t="s">
        <v>169</v>
      </c>
      <c r="F269" s="269" t="n">
        <f aca="false">B269</f>
        <v>0</v>
      </c>
      <c r="G269" s="269"/>
    </row>
    <row r="270" customFormat="false" ht="21.75" hidden="false" customHeight="true" outlineLevel="0" collapsed="false">
      <c r="A270" s="268" t="s">
        <v>170</v>
      </c>
      <c r="B270" s="269" t="n">
        <f aca="false">production!$AD14</f>
        <v>0</v>
      </c>
      <c r="C270" s="268"/>
      <c r="D270" s="270"/>
      <c r="E270" s="268" t="s">
        <v>170</v>
      </c>
      <c r="F270" s="269" t="n">
        <f aca="false">B270</f>
        <v>0</v>
      </c>
      <c r="G270" s="269"/>
    </row>
    <row r="271" customFormat="false" ht="21.75" hidden="false" customHeight="true" outlineLevel="0" collapsed="false">
      <c r="A271" s="268" t="s">
        <v>171</v>
      </c>
      <c r="B271" s="269" t="n">
        <f aca="false">production!$AI14</f>
        <v>0</v>
      </c>
      <c r="C271" s="268"/>
      <c r="D271" s="270"/>
      <c r="E271" s="268" t="s">
        <v>171</v>
      </c>
      <c r="F271" s="269" t="n">
        <f aca="false">B271</f>
        <v>0</v>
      </c>
      <c r="G271" s="269"/>
    </row>
    <row r="272" customFormat="false" ht="21.75" hidden="false" customHeight="true" outlineLevel="0" collapsed="false">
      <c r="A272" s="268" t="s">
        <v>172</v>
      </c>
      <c r="B272" s="269" t="n">
        <f aca="false">production!$AJ14</f>
        <v>0</v>
      </c>
      <c r="C272" s="268"/>
      <c r="D272" s="270"/>
      <c r="E272" s="268" t="s">
        <v>172</v>
      </c>
      <c r="F272" s="269" t="n">
        <f aca="false">B272</f>
        <v>0</v>
      </c>
      <c r="G272" s="269"/>
    </row>
    <row r="273" customFormat="false" ht="21.75" hidden="false" customHeight="true" outlineLevel="0" collapsed="false">
      <c r="A273" s="270"/>
      <c r="B273" s="271"/>
      <c r="C273" s="270"/>
      <c r="D273" s="270"/>
      <c r="E273" s="270"/>
      <c r="F273" s="271"/>
      <c r="G273" s="271"/>
    </row>
    <row r="274" customFormat="false" ht="21.75" hidden="false" customHeight="true" outlineLevel="0" collapsed="false">
      <c r="A274" s="270"/>
      <c r="B274" s="271"/>
      <c r="C274" s="270"/>
      <c r="D274" s="270"/>
      <c r="E274" s="270"/>
      <c r="F274" s="271"/>
      <c r="G274" s="271"/>
    </row>
    <row r="275" customFormat="false" ht="21.75" hidden="false" customHeight="true" outlineLevel="0" collapsed="false">
      <c r="A275" s="268" t="s">
        <v>173</v>
      </c>
      <c r="B275" s="269" t="n">
        <f aca="false">production!$AX14</f>
        <v>0</v>
      </c>
      <c r="C275" s="268"/>
      <c r="D275" s="270"/>
      <c r="E275" s="268" t="s">
        <v>173</v>
      </c>
      <c r="F275" s="269" t="n">
        <f aca="false">B275</f>
        <v>0</v>
      </c>
      <c r="G275" s="269"/>
    </row>
    <row r="276" customFormat="false" ht="21.75" hidden="false" customHeight="true" outlineLevel="0" collapsed="false">
      <c r="A276" s="268" t="s">
        <v>174</v>
      </c>
      <c r="B276" s="269" t="n">
        <f aca="false">production!$AZ14</f>
        <v>0</v>
      </c>
      <c r="C276" s="268"/>
      <c r="D276" s="270"/>
      <c r="E276" s="268" t="s">
        <v>174</v>
      </c>
      <c r="F276" s="269" t="n">
        <f aca="false">B276</f>
        <v>0</v>
      </c>
      <c r="G276" s="269"/>
    </row>
    <row r="277" customFormat="false" ht="21.75" hidden="false" customHeight="true" outlineLevel="0" collapsed="false">
      <c r="A277" s="270"/>
      <c r="B277" s="271"/>
      <c r="C277" s="270"/>
      <c r="D277" s="270"/>
      <c r="E277" s="270"/>
      <c r="F277" s="271"/>
      <c r="G277" s="271"/>
    </row>
    <row r="278" customFormat="false" ht="21.75" hidden="false" customHeight="true" outlineLevel="0" collapsed="false">
      <c r="A278" s="273" t="s">
        <v>24</v>
      </c>
      <c r="B278" s="274" t="n">
        <f aca="false">production!BI14</f>
        <v>0</v>
      </c>
      <c r="C278" s="274"/>
      <c r="D278" s="270"/>
      <c r="E278" s="273" t="s">
        <v>24</v>
      </c>
      <c r="F278" s="274" t="n">
        <f aca="false">B278</f>
        <v>0</v>
      </c>
      <c r="G278" s="274" t="n">
        <f aca="false">C278</f>
        <v>0</v>
      </c>
    </row>
    <row r="279" customFormat="false" ht="21.75" hidden="false" customHeight="true" outlineLevel="0" collapsed="false">
      <c r="A279" s="273" t="s">
        <v>175</v>
      </c>
      <c r="B279" s="274" t="e">
        <f aca="false">#REF!</f>
        <v>#REF!</v>
      </c>
      <c r="C279" s="274"/>
      <c r="D279" s="270"/>
      <c r="E279" s="273" t="s">
        <v>175</v>
      </c>
      <c r="F279" s="274" t="e">
        <f aca="false">B279</f>
        <v>#REF!</v>
      </c>
      <c r="G279" s="274" t="n">
        <f aca="false">C279</f>
        <v>0</v>
      </c>
    </row>
    <row r="280" customFormat="false" ht="21.75" hidden="false" customHeight="true" outlineLevel="0" collapsed="false">
      <c r="A280" s="270"/>
      <c r="B280" s="271"/>
      <c r="C280" s="270"/>
      <c r="D280" s="270"/>
      <c r="E280" s="270"/>
      <c r="F280" s="271"/>
      <c r="G280" s="271"/>
    </row>
    <row r="281" customFormat="false" ht="21.75" hidden="false" customHeight="true" outlineLevel="0" collapsed="false">
      <c r="A281" s="272" t="s">
        <v>135</v>
      </c>
      <c r="B281" s="264" t="e">
        <f aca="false">SUM(B254:B280)</f>
        <v>#REF!</v>
      </c>
      <c r="C281" s="272"/>
      <c r="E281" s="272" t="s">
        <v>135</v>
      </c>
      <c r="F281" s="269" t="e">
        <f aca="false">B281</f>
        <v>#REF!</v>
      </c>
      <c r="G281" s="264"/>
    </row>
    <row r="282" customFormat="false" ht="21.75" hidden="false" customHeight="true" outlineLevel="0" collapsed="false">
      <c r="F282" s="271"/>
    </row>
    <row r="283" customFormat="false" ht="24" hidden="false" customHeight="true" outlineLevel="0" collapsed="false">
      <c r="A283" s="258" t="s">
        <v>151</v>
      </c>
      <c r="B283" s="258"/>
      <c r="C283" s="258"/>
      <c r="D283" s="259"/>
      <c r="E283" s="258" t="s">
        <v>151</v>
      </c>
      <c r="F283" s="258"/>
      <c r="G283" s="258"/>
    </row>
    <row r="284" customFormat="false" ht="24" hidden="false" customHeight="true" outlineLevel="0" collapsed="false"/>
    <row r="285" customFormat="false" ht="21.75" hidden="false" customHeight="true" outlineLevel="0" collapsed="false">
      <c r="A285" s="260" t="s">
        <v>152</v>
      </c>
      <c r="B285" s="261" t="n">
        <f aca="false">$B249</f>
        <v>45994</v>
      </c>
      <c r="C285" s="261"/>
      <c r="D285" s="260"/>
      <c r="E285" s="260" t="s">
        <v>152</v>
      </c>
      <c r="F285" s="261" t="n">
        <f aca="false">B285</f>
        <v>45994</v>
      </c>
      <c r="G285" s="261"/>
    </row>
    <row r="286" customFormat="false" ht="21.75" hidden="false" customHeight="true" outlineLevel="0" collapsed="false">
      <c r="A286" s="260" t="s">
        <v>153</v>
      </c>
      <c r="B286" s="280" t="str">
        <f aca="false">production!B15</f>
        <v/>
      </c>
      <c r="C286" s="280"/>
      <c r="D286" s="260"/>
      <c r="E286" s="260" t="s">
        <v>153</v>
      </c>
      <c r="F286" s="280" t="str">
        <f aca="false">B286</f>
        <v/>
      </c>
      <c r="G286" s="280"/>
    </row>
    <row r="288" customFormat="false" ht="21.75" hidden="false" customHeight="true" outlineLevel="0" collapsed="false">
      <c r="A288" s="264" t="s">
        <v>154</v>
      </c>
      <c r="B288" s="264" t="s">
        <v>155</v>
      </c>
      <c r="C288" s="264"/>
      <c r="E288" s="264" t="s">
        <v>154</v>
      </c>
      <c r="F288" s="264" t="s">
        <v>155</v>
      </c>
      <c r="G288" s="264"/>
    </row>
    <row r="289" customFormat="false" ht="21.75" hidden="false" customHeight="true" outlineLevel="0" collapsed="false">
      <c r="A289" s="264"/>
      <c r="B289" s="266" t="s">
        <v>156</v>
      </c>
      <c r="C289" s="266" t="s">
        <v>157</v>
      </c>
      <c r="E289" s="264"/>
      <c r="F289" s="266" t="s">
        <v>156</v>
      </c>
      <c r="G289" s="266" t="s">
        <v>157</v>
      </c>
    </row>
    <row r="290" customFormat="false" ht="21.75" hidden="false" customHeight="true" outlineLevel="0" collapsed="false">
      <c r="A290" s="268" t="s">
        <v>158</v>
      </c>
      <c r="B290" s="269" t="n">
        <f aca="false">production!$D15</f>
        <v>0</v>
      </c>
      <c r="C290" s="268"/>
      <c r="D290" s="270"/>
      <c r="E290" s="268" t="s">
        <v>158</v>
      </c>
      <c r="F290" s="269" t="n">
        <f aca="false">B290</f>
        <v>0</v>
      </c>
      <c r="G290" s="269"/>
    </row>
    <row r="291" customFormat="false" ht="21.75" hidden="false" customHeight="true" outlineLevel="0" collapsed="false">
      <c r="A291" s="268" t="s">
        <v>159</v>
      </c>
      <c r="B291" s="269" t="n">
        <f aca="false">production!$E15</f>
        <v>0</v>
      </c>
      <c r="C291" s="268"/>
      <c r="D291" s="270"/>
      <c r="E291" s="268" t="s">
        <v>159</v>
      </c>
      <c r="F291" s="269" t="n">
        <f aca="false">B291</f>
        <v>0</v>
      </c>
      <c r="G291" s="269"/>
    </row>
    <row r="292" customFormat="false" ht="21.75" hidden="false" customHeight="true" outlineLevel="0" collapsed="false">
      <c r="A292" s="270"/>
      <c r="B292" s="271"/>
      <c r="C292" s="270"/>
      <c r="D292" s="270"/>
      <c r="E292" s="270"/>
      <c r="F292" s="271"/>
      <c r="G292" s="271"/>
    </row>
    <row r="293" customFormat="false" ht="21.75" hidden="false" customHeight="true" outlineLevel="0" collapsed="false">
      <c r="A293" s="268" t="s">
        <v>160</v>
      </c>
      <c r="B293" s="269" t="n">
        <f aca="false">production!$I15</f>
        <v>0</v>
      </c>
      <c r="C293" s="268"/>
      <c r="D293" s="270"/>
      <c r="E293" s="268" t="s">
        <v>160</v>
      </c>
      <c r="F293" s="269" t="n">
        <f aca="false">B293</f>
        <v>0</v>
      </c>
      <c r="G293" s="269"/>
    </row>
    <row r="294" customFormat="false" ht="21.75" hidden="false" customHeight="true" outlineLevel="0" collapsed="false">
      <c r="A294" s="268" t="s">
        <v>161</v>
      </c>
      <c r="B294" s="269" t="n">
        <f aca="false">production!$K15</f>
        <v>0</v>
      </c>
      <c r="C294" s="268"/>
      <c r="D294" s="270"/>
      <c r="E294" s="268" t="s">
        <v>161</v>
      </c>
      <c r="F294" s="269" t="n">
        <f aca="false">B294</f>
        <v>0</v>
      </c>
      <c r="G294" s="269"/>
    </row>
    <row r="295" customFormat="false" ht="21.75" hidden="false" customHeight="true" outlineLevel="0" collapsed="false">
      <c r="A295" s="268" t="s">
        <v>162</v>
      </c>
      <c r="B295" s="269" t="n">
        <f aca="false">production!$L15</f>
        <v>0</v>
      </c>
      <c r="C295" s="268"/>
      <c r="D295" s="270"/>
      <c r="E295" s="268" t="s">
        <v>162</v>
      </c>
      <c r="F295" s="269" t="n">
        <f aca="false">B295</f>
        <v>0</v>
      </c>
      <c r="G295" s="269"/>
    </row>
    <row r="296" customFormat="false" ht="21.75" hidden="false" customHeight="true" outlineLevel="0" collapsed="false">
      <c r="A296" s="268" t="s">
        <v>163</v>
      </c>
      <c r="B296" s="269" t="n">
        <f aca="false">production!$N15</f>
        <v>0</v>
      </c>
      <c r="C296" s="268"/>
      <c r="D296" s="270"/>
      <c r="E296" s="268" t="s">
        <v>163</v>
      </c>
      <c r="F296" s="269" t="n">
        <f aca="false">B296</f>
        <v>0</v>
      </c>
      <c r="G296" s="269"/>
    </row>
    <row r="297" customFormat="false" ht="21.75" hidden="false" customHeight="true" outlineLevel="0" collapsed="false">
      <c r="A297" s="268" t="s">
        <v>164</v>
      </c>
      <c r="B297" s="269" t="n">
        <f aca="false">production!$Q15</f>
        <v>0</v>
      </c>
      <c r="C297" s="268"/>
      <c r="D297" s="270"/>
      <c r="E297" s="268" t="s">
        <v>164</v>
      </c>
      <c r="F297" s="269" t="n">
        <f aca="false">B297</f>
        <v>0</v>
      </c>
      <c r="G297" s="269"/>
    </row>
    <row r="298" customFormat="false" ht="21.75" hidden="false" customHeight="true" outlineLevel="0" collapsed="false">
      <c r="A298" s="268" t="s">
        <v>165</v>
      </c>
      <c r="B298" s="269" t="n">
        <f aca="false">production!$R15</f>
        <v>0</v>
      </c>
      <c r="C298" s="268"/>
      <c r="D298" s="270"/>
      <c r="E298" s="268" t="s">
        <v>165</v>
      </c>
      <c r="F298" s="269" t="n">
        <f aca="false">B298</f>
        <v>0</v>
      </c>
      <c r="G298" s="269"/>
    </row>
    <row r="299" customFormat="false" ht="21.75" hidden="false" customHeight="true" outlineLevel="0" collapsed="false">
      <c r="A299" s="268" t="s">
        <v>166</v>
      </c>
      <c r="B299" s="269" t="n">
        <f aca="false">production!$S15</f>
        <v>0</v>
      </c>
      <c r="C299" s="268"/>
      <c r="D299" s="270"/>
      <c r="E299" s="268" t="s">
        <v>166</v>
      </c>
      <c r="F299" s="269" t="n">
        <f aca="false">B299</f>
        <v>0</v>
      </c>
      <c r="G299" s="269"/>
    </row>
    <row r="300" customFormat="false" ht="21.75" hidden="false" customHeight="true" outlineLevel="0" collapsed="false">
      <c r="A300" s="268" t="s">
        <v>167</v>
      </c>
      <c r="B300" s="269" t="n">
        <f aca="false">production!$U15</f>
        <v>0</v>
      </c>
      <c r="C300" s="268"/>
      <c r="D300" s="270"/>
      <c r="E300" s="268" t="s">
        <v>167</v>
      </c>
      <c r="F300" s="269" t="n">
        <f aca="false">B300</f>
        <v>0</v>
      </c>
      <c r="G300" s="269"/>
    </row>
    <row r="301" customFormat="false" ht="21.75" hidden="false" customHeight="true" outlineLevel="0" collapsed="false">
      <c r="A301" s="268" t="s">
        <v>168</v>
      </c>
      <c r="B301" s="269" t="n">
        <f aca="false">production!$V15</f>
        <v>0</v>
      </c>
      <c r="C301" s="268"/>
      <c r="D301" s="270"/>
      <c r="E301" s="268" t="s">
        <v>168</v>
      </c>
      <c r="F301" s="269" t="n">
        <f aca="false">B301</f>
        <v>0</v>
      </c>
      <c r="G301" s="269"/>
    </row>
    <row r="302" customFormat="false" ht="21.75" hidden="false" customHeight="true" outlineLevel="0" collapsed="false">
      <c r="A302" s="270"/>
      <c r="B302" s="271"/>
      <c r="C302" s="270"/>
      <c r="D302" s="270"/>
      <c r="E302" s="270"/>
      <c r="F302" s="271"/>
      <c r="G302" s="271"/>
    </row>
    <row r="303" customFormat="false" ht="21.75" hidden="false" customHeight="true" outlineLevel="0" collapsed="false">
      <c r="A303" s="270"/>
      <c r="B303" s="271"/>
      <c r="C303" s="270"/>
      <c r="D303" s="270"/>
      <c r="E303" s="270"/>
      <c r="F303" s="271"/>
      <c r="G303" s="271"/>
    </row>
    <row r="304" customFormat="false" ht="21.75" hidden="false" customHeight="true" outlineLevel="0" collapsed="false">
      <c r="A304" s="270"/>
      <c r="B304" s="271"/>
      <c r="C304" s="270"/>
      <c r="D304" s="270"/>
      <c r="E304" s="270"/>
      <c r="F304" s="271"/>
      <c r="G304" s="271"/>
    </row>
    <row r="305" customFormat="false" ht="21.75" hidden="false" customHeight="true" outlineLevel="0" collapsed="false">
      <c r="A305" s="268" t="s">
        <v>169</v>
      </c>
      <c r="B305" s="269" t="n">
        <f aca="false">production!$AC15</f>
        <v>0</v>
      </c>
      <c r="C305" s="268"/>
      <c r="D305" s="270"/>
      <c r="E305" s="268" t="s">
        <v>169</v>
      </c>
      <c r="F305" s="269" t="n">
        <f aca="false">B305</f>
        <v>0</v>
      </c>
      <c r="G305" s="269"/>
    </row>
    <row r="306" customFormat="false" ht="21.75" hidden="false" customHeight="true" outlineLevel="0" collapsed="false">
      <c r="A306" s="268" t="s">
        <v>170</v>
      </c>
      <c r="B306" s="269" t="n">
        <f aca="false">production!$AD15</f>
        <v>0</v>
      </c>
      <c r="C306" s="268"/>
      <c r="D306" s="270"/>
      <c r="E306" s="268" t="s">
        <v>170</v>
      </c>
      <c r="F306" s="269" t="n">
        <f aca="false">B306</f>
        <v>0</v>
      </c>
      <c r="G306" s="269"/>
    </row>
    <row r="307" customFormat="false" ht="21.75" hidden="false" customHeight="true" outlineLevel="0" collapsed="false">
      <c r="A307" s="268" t="s">
        <v>171</v>
      </c>
      <c r="B307" s="269" t="n">
        <f aca="false">production!$AI15</f>
        <v>0</v>
      </c>
      <c r="C307" s="268"/>
      <c r="D307" s="270"/>
      <c r="E307" s="268" t="s">
        <v>171</v>
      </c>
      <c r="F307" s="269" t="n">
        <f aca="false">B307</f>
        <v>0</v>
      </c>
      <c r="G307" s="269"/>
    </row>
    <row r="308" customFormat="false" ht="21.75" hidden="false" customHeight="true" outlineLevel="0" collapsed="false">
      <c r="A308" s="268" t="s">
        <v>172</v>
      </c>
      <c r="B308" s="269" t="n">
        <f aca="false">production!$AJ15</f>
        <v>0</v>
      </c>
      <c r="C308" s="268"/>
      <c r="D308" s="270"/>
      <c r="E308" s="268" t="s">
        <v>172</v>
      </c>
      <c r="F308" s="269" t="n">
        <f aca="false">B308</f>
        <v>0</v>
      </c>
      <c r="G308" s="269"/>
    </row>
    <row r="309" customFormat="false" ht="21.75" hidden="false" customHeight="true" outlineLevel="0" collapsed="false">
      <c r="A309" s="270"/>
      <c r="B309" s="271"/>
      <c r="C309" s="270"/>
      <c r="D309" s="270"/>
      <c r="E309" s="270"/>
      <c r="F309" s="271"/>
      <c r="G309" s="271"/>
    </row>
    <row r="310" customFormat="false" ht="21.75" hidden="false" customHeight="true" outlineLevel="0" collapsed="false">
      <c r="A310" s="270"/>
      <c r="B310" s="271"/>
      <c r="C310" s="270"/>
      <c r="D310" s="270"/>
      <c r="E310" s="270"/>
      <c r="F310" s="271"/>
      <c r="G310" s="271"/>
    </row>
    <row r="311" customFormat="false" ht="21.75" hidden="false" customHeight="true" outlineLevel="0" collapsed="false">
      <c r="A311" s="268" t="s">
        <v>173</v>
      </c>
      <c r="B311" s="269" t="n">
        <f aca="false">production!$AX15</f>
        <v>0</v>
      </c>
      <c r="C311" s="268"/>
      <c r="D311" s="270"/>
      <c r="E311" s="268" t="s">
        <v>173</v>
      </c>
      <c r="F311" s="269" t="n">
        <f aca="false">B311</f>
        <v>0</v>
      </c>
      <c r="G311" s="269"/>
    </row>
    <row r="312" customFormat="false" ht="21.75" hidden="false" customHeight="true" outlineLevel="0" collapsed="false">
      <c r="A312" s="268" t="s">
        <v>174</v>
      </c>
      <c r="B312" s="269" t="n">
        <f aca="false">production!$AZ15</f>
        <v>0</v>
      </c>
      <c r="C312" s="268"/>
      <c r="D312" s="270"/>
      <c r="E312" s="268" t="s">
        <v>174</v>
      </c>
      <c r="F312" s="269" t="n">
        <f aca="false">B312</f>
        <v>0</v>
      </c>
      <c r="G312" s="269"/>
    </row>
    <row r="313" customFormat="false" ht="21.75" hidden="false" customHeight="true" outlineLevel="0" collapsed="false">
      <c r="A313" s="270"/>
      <c r="B313" s="271"/>
      <c r="C313" s="270"/>
      <c r="D313" s="270"/>
      <c r="E313" s="270"/>
      <c r="F313" s="271"/>
      <c r="G313" s="271"/>
    </row>
    <row r="314" customFormat="false" ht="21.75" hidden="false" customHeight="true" outlineLevel="0" collapsed="false">
      <c r="A314" s="273" t="s">
        <v>24</v>
      </c>
      <c r="B314" s="274" t="n">
        <f aca="false">production!BI15</f>
        <v>0</v>
      </c>
      <c r="C314" s="274"/>
      <c r="D314" s="270"/>
      <c r="E314" s="273" t="s">
        <v>24</v>
      </c>
      <c r="F314" s="274" t="n">
        <f aca="false">B314</f>
        <v>0</v>
      </c>
      <c r="G314" s="274" t="n">
        <f aca="false">C314</f>
        <v>0</v>
      </c>
    </row>
    <row r="315" customFormat="false" ht="21.75" hidden="false" customHeight="true" outlineLevel="0" collapsed="false">
      <c r="A315" s="273" t="s">
        <v>175</v>
      </c>
      <c r="B315" s="274" t="e">
        <f aca="false">#REF!</f>
        <v>#REF!</v>
      </c>
      <c r="C315" s="274"/>
      <c r="D315" s="270"/>
      <c r="E315" s="273" t="s">
        <v>175</v>
      </c>
      <c r="F315" s="274" t="e">
        <f aca="false">B315</f>
        <v>#REF!</v>
      </c>
      <c r="G315" s="274" t="n">
        <f aca="false">C315</f>
        <v>0</v>
      </c>
    </row>
    <row r="316" customFormat="false" ht="21.75" hidden="false" customHeight="true" outlineLevel="0" collapsed="false">
      <c r="A316" s="270"/>
      <c r="B316" s="271"/>
      <c r="C316" s="270"/>
      <c r="D316" s="270"/>
      <c r="E316" s="270"/>
      <c r="F316" s="271"/>
      <c r="G316" s="271"/>
    </row>
    <row r="317" customFormat="false" ht="21.75" hidden="false" customHeight="true" outlineLevel="0" collapsed="false">
      <c r="A317" s="272" t="s">
        <v>135</v>
      </c>
      <c r="B317" s="264" t="e">
        <f aca="false">SUM(B290:B316)</f>
        <v>#REF!</v>
      </c>
      <c r="C317" s="272"/>
      <c r="E317" s="272" t="s">
        <v>135</v>
      </c>
      <c r="F317" s="269" t="e">
        <f aca="false">B317</f>
        <v>#REF!</v>
      </c>
      <c r="G317" s="264"/>
    </row>
    <row r="318" customFormat="false" ht="21.75" hidden="false" customHeight="true" outlineLevel="0" collapsed="false">
      <c r="F318" s="271"/>
    </row>
    <row r="319" customFormat="false" ht="24" hidden="false" customHeight="true" outlineLevel="0" collapsed="false">
      <c r="A319" s="258" t="s">
        <v>151</v>
      </c>
      <c r="B319" s="258"/>
      <c r="C319" s="258"/>
      <c r="D319" s="259"/>
      <c r="E319" s="258" t="s">
        <v>151</v>
      </c>
      <c r="F319" s="258"/>
      <c r="G319" s="258"/>
    </row>
    <row r="320" customFormat="false" ht="24" hidden="false" customHeight="true" outlineLevel="0" collapsed="false"/>
    <row r="321" customFormat="false" ht="21.75" hidden="false" customHeight="true" outlineLevel="0" collapsed="false">
      <c r="A321" s="260" t="s">
        <v>152</v>
      </c>
      <c r="B321" s="261" t="n">
        <f aca="false">$B285</f>
        <v>45994</v>
      </c>
      <c r="C321" s="261"/>
      <c r="D321" s="260"/>
      <c r="E321" s="260" t="s">
        <v>152</v>
      </c>
      <c r="F321" s="261" t="n">
        <f aca="false">B321</f>
        <v>45994</v>
      </c>
      <c r="G321" s="261"/>
    </row>
    <row r="322" customFormat="false" ht="21.75" hidden="false" customHeight="true" outlineLevel="0" collapsed="false">
      <c r="A322" s="260" t="s">
        <v>153</v>
      </c>
      <c r="B322" s="278" t="str">
        <f aca="false">production!B16</f>
        <v/>
      </c>
      <c r="C322" s="278"/>
      <c r="D322" s="260"/>
      <c r="E322" s="260" t="s">
        <v>153</v>
      </c>
      <c r="F322" s="278" t="str">
        <f aca="false">B322</f>
        <v/>
      </c>
      <c r="G322" s="278"/>
    </row>
    <row r="324" customFormat="false" ht="21.75" hidden="false" customHeight="true" outlineLevel="0" collapsed="false">
      <c r="A324" s="264" t="s">
        <v>154</v>
      </c>
      <c r="B324" s="264" t="s">
        <v>155</v>
      </c>
      <c r="C324" s="264"/>
      <c r="E324" s="264" t="s">
        <v>154</v>
      </c>
      <c r="F324" s="264" t="s">
        <v>155</v>
      </c>
      <c r="G324" s="264"/>
    </row>
    <row r="325" customFormat="false" ht="21.75" hidden="false" customHeight="true" outlineLevel="0" collapsed="false">
      <c r="A325" s="264"/>
      <c r="B325" s="266" t="s">
        <v>156</v>
      </c>
      <c r="C325" s="266" t="s">
        <v>157</v>
      </c>
      <c r="E325" s="264"/>
      <c r="F325" s="266" t="s">
        <v>156</v>
      </c>
      <c r="G325" s="266" t="s">
        <v>157</v>
      </c>
    </row>
    <row r="326" customFormat="false" ht="21.75" hidden="false" customHeight="true" outlineLevel="0" collapsed="false">
      <c r="A326" s="268" t="s">
        <v>158</v>
      </c>
      <c r="B326" s="269" t="n">
        <f aca="false">production!$D16</f>
        <v>0</v>
      </c>
      <c r="C326" s="269"/>
      <c r="D326" s="270"/>
      <c r="E326" s="268" t="s">
        <v>158</v>
      </c>
      <c r="F326" s="269" t="n">
        <f aca="false">B326</f>
        <v>0</v>
      </c>
      <c r="G326" s="269" t="n">
        <f aca="false">C326</f>
        <v>0</v>
      </c>
    </row>
    <row r="327" customFormat="false" ht="21.75" hidden="false" customHeight="true" outlineLevel="0" collapsed="false">
      <c r="A327" s="268" t="s">
        <v>159</v>
      </c>
      <c r="B327" s="269" t="n">
        <f aca="false">production!$E16</f>
        <v>0</v>
      </c>
      <c r="C327" s="269"/>
      <c r="D327" s="270"/>
      <c r="E327" s="268" t="s">
        <v>159</v>
      </c>
      <c r="F327" s="269" t="n">
        <f aca="false">B327</f>
        <v>0</v>
      </c>
      <c r="G327" s="269" t="n">
        <f aca="false">C327</f>
        <v>0</v>
      </c>
    </row>
    <row r="328" customFormat="false" ht="21.75" hidden="false" customHeight="true" outlineLevel="0" collapsed="false">
      <c r="A328" s="270"/>
      <c r="B328" s="271"/>
      <c r="C328" s="271"/>
      <c r="D328" s="270"/>
      <c r="E328" s="270"/>
      <c r="F328" s="271"/>
      <c r="G328" s="271"/>
    </row>
    <row r="329" customFormat="false" ht="21.75" hidden="false" customHeight="true" outlineLevel="0" collapsed="false">
      <c r="A329" s="268" t="s">
        <v>160</v>
      </c>
      <c r="B329" s="269" t="n">
        <f aca="false">production!$I16</f>
        <v>0</v>
      </c>
      <c r="C329" s="269"/>
      <c r="D329" s="270"/>
      <c r="E329" s="268" t="s">
        <v>160</v>
      </c>
      <c r="F329" s="269" t="n">
        <f aca="false">B329</f>
        <v>0</v>
      </c>
      <c r="G329" s="269" t="n">
        <f aca="false">C329</f>
        <v>0</v>
      </c>
    </row>
    <row r="330" customFormat="false" ht="21.75" hidden="false" customHeight="true" outlineLevel="0" collapsed="false">
      <c r="A330" s="268" t="s">
        <v>161</v>
      </c>
      <c r="B330" s="269" t="n">
        <f aca="false">production!$K16</f>
        <v>0</v>
      </c>
      <c r="C330" s="269"/>
      <c r="D330" s="270"/>
      <c r="E330" s="268" t="s">
        <v>161</v>
      </c>
      <c r="F330" s="269" t="n">
        <f aca="false">B330</f>
        <v>0</v>
      </c>
      <c r="G330" s="269" t="n">
        <f aca="false">C330</f>
        <v>0</v>
      </c>
    </row>
    <row r="331" customFormat="false" ht="21.75" hidden="false" customHeight="true" outlineLevel="0" collapsed="false">
      <c r="A331" s="268" t="s">
        <v>162</v>
      </c>
      <c r="B331" s="269" t="n">
        <f aca="false">production!$L16</f>
        <v>0</v>
      </c>
      <c r="C331" s="269"/>
      <c r="D331" s="270"/>
      <c r="E331" s="268" t="s">
        <v>162</v>
      </c>
      <c r="F331" s="269" t="n">
        <f aca="false">B331</f>
        <v>0</v>
      </c>
      <c r="G331" s="269" t="n">
        <f aca="false">C331</f>
        <v>0</v>
      </c>
    </row>
    <row r="332" customFormat="false" ht="21.75" hidden="false" customHeight="true" outlineLevel="0" collapsed="false">
      <c r="A332" s="268" t="s">
        <v>163</v>
      </c>
      <c r="B332" s="269" t="n">
        <f aca="false">production!$N16</f>
        <v>0</v>
      </c>
      <c r="C332" s="269"/>
      <c r="D332" s="270"/>
      <c r="E332" s="268" t="s">
        <v>163</v>
      </c>
      <c r="F332" s="269" t="n">
        <f aca="false">B332</f>
        <v>0</v>
      </c>
      <c r="G332" s="269" t="n">
        <f aca="false">C332</f>
        <v>0</v>
      </c>
    </row>
    <row r="333" customFormat="false" ht="21.75" hidden="false" customHeight="true" outlineLevel="0" collapsed="false">
      <c r="A333" s="268" t="s">
        <v>164</v>
      </c>
      <c r="B333" s="269" t="n">
        <f aca="false">production!$Q16</f>
        <v>0</v>
      </c>
      <c r="C333" s="269"/>
      <c r="D333" s="270"/>
      <c r="E333" s="268" t="s">
        <v>164</v>
      </c>
      <c r="F333" s="269" t="n">
        <f aca="false">B333</f>
        <v>0</v>
      </c>
      <c r="G333" s="269" t="n">
        <f aca="false">C333</f>
        <v>0</v>
      </c>
    </row>
    <row r="334" customFormat="false" ht="21.75" hidden="false" customHeight="true" outlineLevel="0" collapsed="false">
      <c r="A334" s="268" t="s">
        <v>165</v>
      </c>
      <c r="B334" s="269" t="n">
        <f aca="false">production!$R16</f>
        <v>0</v>
      </c>
      <c r="C334" s="269"/>
      <c r="D334" s="270"/>
      <c r="E334" s="268" t="s">
        <v>165</v>
      </c>
      <c r="F334" s="269" t="n">
        <f aca="false">B334</f>
        <v>0</v>
      </c>
      <c r="G334" s="269" t="n">
        <f aca="false">C334</f>
        <v>0</v>
      </c>
    </row>
    <row r="335" customFormat="false" ht="21.75" hidden="false" customHeight="true" outlineLevel="0" collapsed="false">
      <c r="A335" s="268" t="s">
        <v>166</v>
      </c>
      <c r="B335" s="269" t="n">
        <f aca="false">production!$S16</f>
        <v>0</v>
      </c>
      <c r="C335" s="269"/>
      <c r="D335" s="270"/>
      <c r="E335" s="268" t="s">
        <v>166</v>
      </c>
      <c r="F335" s="269" t="n">
        <f aca="false">B335</f>
        <v>0</v>
      </c>
      <c r="G335" s="269" t="n">
        <f aca="false">C335</f>
        <v>0</v>
      </c>
    </row>
    <row r="336" customFormat="false" ht="21.75" hidden="false" customHeight="true" outlineLevel="0" collapsed="false">
      <c r="A336" s="268" t="s">
        <v>167</v>
      </c>
      <c r="B336" s="269" t="n">
        <f aca="false">production!$U16</f>
        <v>0</v>
      </c>
      <c r="C336" s="269"/>
      <c r="D336" s="270"/>
      <c r="E336" s="268" t="s">
        <v>167</v>
      </c>
      <c r="F336" s="269" t="n">
        <f aca="false">B336</f>
        <v>0</v>
      </c>
      <c r="G336" s="269" t="n">
        <f aca="false">C336</f>
        <v>0</v>
      </c>
    </row>
    <row r="337" customFormat="false" ht="21.75" hidden="false" customHeight="true" outlineLevel="0" collapsed="false">
      <c r="A337" s="268" t="s">
        <v>168</v>
      </c>
      <c r="B337" s="269" t="n">
        <f aca="false">production!$V16</f>
        <v>0</v>
      </c>
      <c r="C337" s="269"/>
      <c r="D337" s="270"/>
      <c r="E337" s="268" t="s">
        <v>168</v>
      </c>
      <c r="F337" s="269" t="n">
        <f aca="false">B337</f>
        <v>0</v>
      </c>
      <c r="G337" s="269" t="n">
        <f aca="false">C337</f>
        <v>0</v>
      </c>
    </row>
    <row r="338" customFormat="false" ht="21.75" hidden="false" customHeight="true" outlineLevel="0" collapsed="false">
      <c r="A338" s="270"/>
      <c r="B338" s="271"/>
      <c r="C338" s="271"/>
      <c r="D338" s="270"/>
      <c r="E338" s="270"/>
      <c r="F338" s="271"/>
      <c r="G338" s="271"/>
    </row>
    <row r="339" customFormat="false" ht="21.75" hidden="false" customHeight="true" outlineLevel="0" collapsed="false">
      <c r="A339" s="270"/>
      <c r="B339" s="271"/>
      <c r="C339" s="271"/>
      <c r="D339" s="270"/>
      <c r="E339" s="270"/>
      <c r="F339" s="271"/>
      <c r="G339" s="271"/>
    </row>
    <row r="340" customFormat="false" ht="21.75" hidden="false" customHeight="true" outlineLevel="0" collapsed="false">
      <c r="A340" s="270"/>
      <c r="B340" s="271"/>
      <c r="C340" s="271"/>
      <c r="D340" s="270"/>
      <c r="E340" s="270"/>
      <c r="F340" s="271"/>
      <c r="G340" s="271"/>
    </row>
    <row r="341" customFormat="false" ht="21.75" hidden="false" customHeight="true" outlineLevel="0" collapsed="false">
      <c r="A341" s="268" t="s">
        <v>169</v>
      </c>
      <c r="B341" s="269" t="n">
        <f aca="false">production!$AC16</f>
        <v>0</v>
      </c>
      <c r="C341" s="269"/>
      <c r="D341" s="270"/>
      <c r="E341" s="268" t="s">
        <v>169</v>
      </c>
      <c r="F341" s="269" t="n">
        <f aca="false">B341</f>
        <v>0</v>
      </c>
      <c r="G341" s="269" t="n">
        <f aca="false">C341</f>
        <v>0</v>
      </c>
    </row>
    <row r="342" customFormat="false" ht="21.75" hidden="false" customHeight="true" outlineLevel="0" collapsed="false">
      <c r="A342" s="268" t="s">
        <v>170</v>
      </c>
      <c r="B342" s="269" t="n">
        <f aca="false">production!$AD16</f>
        <v>0</v>
      </c>
      <c r="C342" s="269"/>
      <c r="D342" s="270"/>
      <c r="E342" s="268" t="s">
        <v>170</v>
      </c>
      <c r="F342" s="269" t="n">
        <f aca="false">B342</f>
        <v>0</v>
      </c>
      <c r="G342" s="269" t="n">
        <f aca="false">C342</f>
        <v>0</v>
      </c>
    </row>
    <row r="343" customFormat="false" ht="21.75" hidden="false" customHeight="true" outlineLevel="0" collapsed="false">
      <c r="A343" s="268" t="s">
        <v>171</v>
      </c>
      <c r="B343" s="269" t="n">
        <f aca="false">production!$AI16</f>
        <v>0</v>
      </c>
      <c r="C343" s="269"/>
      <c r="D343" s="270"/>
      <c r="E343" s="268" t="s">
        <v>171</v>
      </c>
      <c r="F343" s="269" t="n">
        <f aca="false">B343</f>
        <v>0</v>
      </c>
      <c r="G343" s="269" t="n">
        <f aca="false">C343</f>
        <v>0</v>
      </c>
    </row>
    <row r="344" customFormat="false" ht="21.75" hidden="false" customHeight="true" outlineLevel="0" collapsed="false">
      <c r="A344" s="268" t="s">
        <v>172</v>
      </c>
      <c r="B344" s="269" t="n">
        <f aca="false">production!$AJ16</f>
        <v>0</v>
      </c>
      <c r="C344" s="269"/>
      <c r="D344" s="270"/>
      <c r="E344" s="268" t="s">
        <v>172</v>
      </c>
      <c r="F344" s="269" t="n">
        <f aca="false">B344</f>
        <v>0</v>
      </c>
      <c r="G344" s="269" t="n">
        <f aca="false">C344</f>
        <v>0</v>
      </c>
    </row>
    <row r="345" customFormat="false" ht="21.75" hidden="false" customHeight="true" outlineLevel="0" collapsed="false">
      <c r="A345" s="270"/>
      <c r="B345" s="271"/>
      <c r="C345" s="271"/>
      <c r="D345" s="270"/>
      <c r="E345" s="270"/>
      <c r="F345" s="271"/>
      <c r="G345" s="271"/>
    </row>
    <row r="346" customFormat="false" ht="21.75" hidden="false" customHeight="true" outlineLevel="0" collapsed="false">
      <c r="A346" s="270"/>
      <c r="B346" s="271"/>
      <c r="C346" s="271"/>
      <c r="D346" s="270"/>
      <c r="E346" s="270"/>
      <c r="F346" s="271"/>
      <c r="G346" s="271"/>
    </row>
    <row r="347" customFormat="false" ht="21.75" hidden="false" customHeight="true" outlineLevel="0" collapsed="false">
      <c r="A347" s="268" t="s">
        <v>173</v>
      </c>
      <c r="B347" s="269" t="n">
        <f aca="false">production!$AX16</f>
        <v>0</v>
      </c>
      <c r="C347" s="269"/>
      <c r="D347" s="270"/>
      <c r="E347" s="268" t="s">
        <v>173</v>
      </c>
      <c r="F347" s="269" t="n">
        <f aca="false">B347</f>
        <v>0</v>
      </c>
      <c r="G347" s="269" t="n">
        <f aca="false">C347</f>
        <v>0</v>
      </c>
    </row>
    <row r="348" customFormat="false" ht="21.75" hidden="false" customHeight="true" outlineLevel="0" collapsed="false">
      <c r="A348" s="268" t="s">
        <v>174</v>
      </c>
      <c r="B348" s="269" t="n">
        <f aca="false">production!$AZ16</f>
        <v>0</v>
      </c>
      <c r="C348" s="269"/>
      <c r="D348" s="270"/>
      <c r="E348" s="268" t="s">
        <v>174</v>
      </c>
      <c r="F348" s="269" t="n">
        <f aca="false">B348</f>
        <v>0</v>
      </c>
      <c r="G348" s="269" t="n">
        <f aca="false">C348</f>
        <v>0</v>
      </c>
    </row>
    <row r="349" customFormat="false" ht="21.75" hidden="false" customHeight="true" outlineLevel="0" collapsed="false">
      <c r="A349" s="270"/>
      <c r="B349" s="271"/>
      <c r="C349" s="271"/>
      <c r="D349" s="270"/>
      <c r="E349" s="270"/>
      <c r="F349" s="271"/>
      <c r="G349" s="271"/>
    </row>
    <row r="350" customFormat="false" ht="21.75" hidden="false" customHeight="true" outlineLevel="0" collapsed="false">
      <c r="A350" s="273" t="s">
        <v>24</v>
      </c>
      <c r="B350" s="274" t="n">
        <f aca="false">production!BI16</f>
        <v>0</v>
      </c>
      <c r="C350" s="274"/>
      <c r="D350" s="270"/>
      <c r="E350" s="273" t="s">
        <v>24</v>
      </c>
      <c r="F350" s="274" t="n">
        <f aca="false">B350</f>
        <v>0</v>
      </c>
      <c r="G350" s="274" t="n">
        <f aca="false">C350</f>
        <v>0</v>
      </c>
    </row>
    <row r="351" customFormat="false" ht="21.75" hidden="false" customHeight="true" outlineLevel="0" collapsed="false">
      <c r="A351" s="273" t="s">
        <v>175</v>
      </c>
      <c r="B351" s="274" t="e">
        <f aca="false">#REF!</f>
        <v>#REF!</v>
      </c>
      <c r="C351" s="274"/>
      <c r="D351" s="270"/>
      <c r="E351" s="273" t="s">
        <v>175</v>
      </c>
      <c r="F351" s="274" t="e">
        <f aca="false">B351</f>
        <v>#REF!</v>
      </c>
      <c r="G351" s="274" t="n">
        <f aca="false">C351</f>
        <v>0</v>
      </c>
    </row>
    <row r="352" customFormat="false" ht="21.75" hidden="false" customHeight="true" outlineLevel="0" collapsed="false">
      <c r="A352" s="270"/>
      <c r="B352" s="271"/>
      <c r="C352" s="271"/>
      <c r="D352" s="270"/>
      <c r="E352" s="270"/>
      <c r="F352" s="271"/>
      <c r="G352" s="271"/>
    </row>
    <row r="353" customFormat="false" ht="21.75" hidden="false" customHeight="true" outlineLevel="0" collapsed="false">
      <c r="A353" s="272" t="s">
        <v>135</v>
      </c>
      <c r="B353" s="264" t="e">
        <f aca="false">SUM(B326:B352)</f>
        <v>#REF!</v>
      </c>
      <c r="C353" s="264" t="n">
        <f aca="false">SUM(C326:C352)</f>
        <v>0</v>
      </c>
      <c r="E353" s="272" t="s">
        <v>135</v>
      </c>
      <c r="F353" s="269" t="e">
        <f aca="false">B353</f>
        <v>#REF!</v>
      </c>
      <c r="G353" s="269" t="n">
        <f aca="false">C353</f>
        <v>0</v>
      </c>
    </row>
    <row r="354" customFormat="false" ht="21.75" hidden="false" customHeight="true" outlineLevel="0" collapsed="false">
      <c r="F354" s="271"/>
    </row>
    <row r="355" customFormat="false" ht="24" hidden="false" customHeight="true" outlineLevel="0" collapsed="false">
      <c r="A355" s="258" t="s">
        <v>151</v>
      </c>
      <c r="B355" s="258"/>
      <c r="C355" s="258"/>
      <c r="D355" s="259"/>
      <c r="E355" s="258" t="s">
        <v>151</v>
      </c>
      <c r="F355" s="258"/>
      <c r="G355" s="258"/>
    </row>
    <row r="356" customFormat="false" ht="24" hidden="false" customHeight="true" outlineLevel="0" collapsed="false"/>
    <row r="357" customFormat="false" ht="21.75" hidden="false" customHeight="true" outlineLevel="0" collapsed="false">
      <c r="A357" s="260" t="s">
        <v>152</v>
      </c>
      <c r="B357" s="261" t="n">
        <f aca="false">$B321</f>
        <v>45994</v>
      </c>
      <c r="C357" s="261"/>
      <c r="D357" s="260"/>
      <c r="E357" s="260" t="s">
        <v>152</v>
      </c>
      <c r="F357" s="261" t="n">
        <f aca="false">B357</f>
        <v>45994</v>
      </c>
      <c r="G357" s="261"/>
    </row>
    <row r="358" customFormat="false" ht="21.75" hidden="false" customHeight="true" outlineLevel="0" collapsed="false">
      <c r="A358" s="260" t="s">
        <v>153</v>
      </c>
      <c r="B358" s="281" t="str">
        <f aca="false">production!B17</f>
        <v/>
      </c>
      <c r="D358" s="260"/>
      <c r="E358" s="260" t="s">
        <v>153</v>
      </c>
      <c r="F358" s="280" t="str">
        <f aca="false">B358</f>
        <v/>
      </c>
      <c r="G358" s="280"/>
    </row>
    <row r="360" customFormat="false" ht="21.75" hidden="false" customHeight="true" outlineLevel="0" collapsed="false">
      <c r="A360" s="264" t="s">
        <v>154</v>
      </c>
      <c r="B360" s="264" t="s">
        <v>155</v>
      </c>
      <c r="C360" s="264"/>
      <c r="E360" s="264" t="s">
        <v>154</v>
      </c>
      <c r="F360" s="264" t="s">
        <v>155</v>
      </c>
      <c r="G360" s="264"/>
    </row>
    <row r="361" customFormat="false" ht="21.75" hidden="false" customHeight="true" outlineLevel="0" collapsed="false">
      <c r="A361" s="264"/>
      <c r="B361" s="266" t="s">
        <v>156</v>
      </c>
      <c r="C361" s="266" t="s">
        <v>157</v>
      </c>
      <c r="E361" s="264"/>
      <c r="F361" s="266" t="s">
        <v>156</v>
      </c>
      <c r="G361" s="266" t="s">
        <v>157</v>
      </c>
    </row>
    <row r="362" customFormat="false" ht="21.75" hidden="false" customHeight="true" outlineLevel="0" collapsed="false">
      <c r="A362" s="268" t="s">
        <v>158</v>
      </c>
      <c r="B362" s="269" t="n">
        <f aca="false">production!$D17</f>
        <v>0</v>
      </c>
      <c r="C362" s="268"/>
      <c r="D362" s="270"/>
      <c r="E362" s="268" t="s">
        <v>158</v>
      </c>
      <c r="F362" s="269" t="n">
        <f aca="false">B362</f>
        <v>0</v>
      </c>
      <c r="G362" s="269"/>
    </row>
    <row r="363" customFormat="false" ht="21.75" hidden="false" customHeight="true" outlineLevel="0" collapsed="false">
      <c r="A363" s="268" t="s">
        <v>159</v>
      </c>
      <c r="B363" s="269" t="n">
        <f aca="false">production!$E17</f>
        <v>0</v>
      </c>
      <c r="C363" s="268"/>
      <c r="D363" s="270"/>
      <c r="E363" s="268" t="s">
        <v>159</v>
      </c>
      <c r="F363" s="269" t="n">
        <f aca="false">B363</f>
        <v>0</v>
      </c>
      <c r="G363" s="269"/>
    </row>
    <row r="364" customFormat="false" ht="21.75" hidden="false" customHeight="true" outlineLevel="0" collapsed="false">
      <c r="A364" s="270"/>
      <c r="B364" s="271"/>
      <c r="C364" s="270"/>
      <c r="D364" s="270"/>
      <c r="E364" s="270"/>
      <c r="F364" s="271"/>
      <c r="G364" s="271"/>
    </row>
    <row r="365" customFormat="false" ht="21.75" hidden="false" customHeight="true" outlineLevel="0" collapsed="false">
      <c r="A365" s="268" t="s">
        <v>160</v>
      </c>
      <c r="B365" s="269" t="n">
        <f aca="false">production!$I17</f>
        <v>0</v>
      </c>
      <c r="C365" s="268"/>
      <c r="D365" s="270"/>
      <c r="E365" s="268" t="s">
        <v>160</v>
      </c>
      <c r="F365" s="269" t="n">
        <f aca="false">B365</f>
        <v>0</v>
      </c>
      <c r="G365" s="269"/>
    </row>
    <row r="366" customFormat="false" ht="21.75" hidden="false" customHeight="true" outlineLevel="0" collapsed="false">
      <c r="A366" s="268" t="s">
        <v>161</v>
      </c>
      <c r="B366" s="269" t="n">
        <f aca="false">production!$K17</f>
        <v>0</v>
      </c>
      <c r="C366" s="268"/>
      <c r="D366" s="270"/>
      <c r="E366" s="268" t="s">
        <v>161</v>
      </c>
      <c r="F366" s="269" t="n">
        <f aca="false">B366</f>
        <v>0</v>
      </c>
      <c r="G366" s="269"/>
    </row>
    <row r="367" customFormat="false" ht="21.75" hidden="false" customHeight="true" outlineLevel="0" collapsed="false">
      <c r="A367" s="268" t="s">
        <v>162</v>
      </c>
      <c r="B367" s="269" t="n">
        <f aca="false">production!$L17</f>
        <v>0</v>
      </c>
      <c r="C367" s="268"/>
      <c r="D367" s="270"/>
      <c r="E367" s="268" t="s">
        <v>162</v>
      </c>
      <c r="F367" s="269" t="n">
        <f aca="false">B367</f>
        <v>0</v>
      </c>
      <c r="G367" s="269"/>
    </row>
    <row r="368" customFormat="false" ht="21.75" hidden="false" customHeight="true" outlineLevel="0" collapsed="false">
      <c r="A368" s="268" t="s">
        <v>163</v>
      </c>
      <c r="B368" s="269" t="n">
        <f aca="false">production!$N17</f>
        <v>0</v>
      </c>
      <c r="C368" s="268"/>
      <c r="D368" s="270"/>
      <c r="E368" s="268" t="s">
        <v>163</v>
      </c>
      <c r="F368" s="269" t="n">
        <f aca="false">B368</f>
        <v>0</v>
      </c>
      <c r="G368" s="269"/>
    </row>
    <row r="369" customFormat="false" ht="21.75" hidden="false" customHeight="true" outlineLevel="0" collapsed="false">
      <c r="A369" s="268" t="s">
        <v>164</v>
      </c>
      <c r="B369" s="269" t="n">
        <f aca="false">production!$Q17</f>
        <v>0</v>
      </c>
      <c r="C369" s="268"/>
      <c r="D369" s="270"/>
      <c r="E369" s="268" t="s">
        <v>164</v>
      </c>
      <c r="F369" s="269" t="n">
        <f aca="false">B369</f>
        <v>0</v>
      </c>
      <c r="G369" s="269"/>
    </row>
    <row r="370" customFormat="false" ht="21.75" hidden="false" customHeight="true" outlineLevel="0" collapsed="false">
      <c r="A370" s="268" t="s">
        <v>165</v>
      </c>
      <c r="B370" s="269" t="n">
        <f aca="false">production!$R17</f>
        <v>0</v>
      </c>
      <c r="C370" s="268"/>
      <c r="D370" s="270"/>
      <c r="E370" s="268" t="s">
        <v>165</v>
      </c>
      <c r="F370" s="269" t="n">
        <f aca="false">B370</f>
        <v>0</v>
      </c>
      <c r="G370" s="269"/>
    </row>
    <row r="371" customFormat="false" ht="21.75" hidden="false" customHeight="true" outlineLevel="0" collapsed="false">
      <c r="A371" s="268" t="s">
        <v>166</v>
      </c>
      <c r="B371" s="269" t="n">
        <f aca="false">production!$S17</f>
        <v>0</v>
      </c>
      <c r="C371" s="268"/>
      <c r="D371" s="270"/>
      <c r="E371" s="268" t="s">
        <v>166</v>
      </c>
      <c r="F371" s="269" t="n">
        <f aca="false">B371</f>
        <v>0</v>
      </c>
      <c r="G371" s="269"/>
    </row>
    <row r="372" customFormat="false" ht="21.75" hidden="false" customHeight="true" outlineLevel="0" collapsed="false">
      <c r="A372" s="268" t="s">
        <v>167</v>
      </c>
      <c r="B372" s="269" t="n">
        <f aca="false">production!$U17</f>
        <v>0</v>
      </c>
      <c r="C372" s="268"/>
      <c r="D372" s="270"/>
      <c r="E372" s="268" t="s">
        <v>167</v>
      </c>
      <c r="F372" s="269" t="n">
        <f aca="false">B372</f>
        <v>0</v>
      </c>
      <c r="G372" s="269"/>
    </row>
    <row r="373" customFormat="false" ht="21.75" hidden="false" customHeight="true" outlineLevel="0" collapsed="false">
      <c r="A373" s="268" t="s">
        <v>168</v>
      </c>
      <c r="B373" s="269" t="n">
        <f aca="false">production!$V17</f>
        <v>0</v>
      </c>
      <c r="C373" s="268"/>
      <c r="D373" s="270"/>
      <c r="E373" s="268" t="s">
        <v>168</v>
      </c>
      <c r="F373" s="269" t="n">
        <f aca="false">B373</f>
        <v>0</v>
      </c>
      <c r="G373" s="269"/>
    </row>
    <row r="374" customFormat="false" ht="21.75" hidden="false" customHeight="true" outlineLevel="0" collapsed="false">
      <c r="A374" s="270"/>
      <c r="B374" s="271"/>
      <c r="C374" s="270"/>
      <c r="D374" s="270"/>
      <c r="E374" s="270"/>
      <c r="F374" s="271"/>
      <c r="G374" s="271"/>
    </row>
    <row r="375" customFormat="false" ht="21.75" hidden="false" customHeight="true" outlineLevel="0" collapsed="false">
      <c r="A375" s="270"/>
      <c r="B375" s="271"/>
      <c r="C375" s="270"/>
      <c r="D375" s="270"/>
      <c r="E375" s="270"/>
      <c r="F375" s="271"/>
      <c r="G375" s="271"/>
    </row>
    <row r="376" customFormat="false" ht="21.75" hidden="false" customHeight="true" outlineLevel="0" collapsed="false">
      <c r="A376" s="270"/>
      <c r="B376" s="271"/>
      <c r="C376" s="270"/>
      <c r="D376" s="270"/>
      <c r="E376" s="270"/>
      <c r="F376" s="271"/>
      <c r="G376" s="271"/>
    </row>
    <row r="377" customFormat="false" ht="21.75" hidden="false" customHeight="true" outlineLevel="0" collapsed="false">
      <c r="A377" s="268" t="s">
        <v>169</v>
      </c>
      <c r="B377" s="269" t="n">
        <f aca="false">production!$AC17</f>
        <v>0</v>
      </c>
      <c r="C377" s="268"/>
      <c r="D377" s="270"/>
      <c r="E377" s="268" t="s">
        <v>169</v>
      </c>
      <c r="F377" s="269" t="n">
        <f aca="false">B377</f>
        <v>0</v>
      </c>
      <c r="G377" s="269"/>
    </row>
    <row r="378" customFormat="false" ht="21.75" hidden="false" customHeight="true" outlineLevel="0" collapsed="false">
      <c r="A378" s="268" t="s">
        <v>170</v>
      </c>
      <c r="B378" s="269" t="n">
        <f aca="false">production!$AD17</f>
        <v>0</v>
      </c>
      <c r="C378" s="268"/>
      <c r="D378" s="270"/>
      <c r="E378" s="268" t="s">
        <v>170</v>
      </c>
      <c r="F378" s="269" t="n">
        <f aca="false">B378</f>
        <v>0</v>
      </c>
      <c r="G378" s="269"/>
    </row>
    <row r="379" customFormat="false" ht="21.75" hidden="false" customHeight="true" outlineLevel="0" collapsed="false">
      <c r="A379" s="268" t="s">
        <v>171</v>
      </c>
      <c r="B379" s="269" t="n">
        <f aca="false">production!$AI17</f>
        <v>0</v>
      </c>
      <c r="C379" s="268"/>
      <c r="D379" s="270"/>
      <c r="E379" s="268" t="s">
        <v>171</v>
      </c>
      <c r="F379" s="269" t="n">
        <f aca="false">B379</f>
        <v>0</v>
      </c>
      <c r="G379" s="269"/>
    </row>
    <row r="380" customFormat="false" ht="21.75" hidden="false" customHeight="true" outlineLevel="0" collapsed="false">
      <c r="A380" s="268" t="s">
        <v>172</v>
      </c>
      <c r="B380" s="269" t="n">
        <f aca="false">production!$AJ17</f>
        <v>0</v>
      </c>
      <c r="C380" s="268"/>
      <c r="D380" s="270"/>
      <c r="E380" s="268" t="s">
        <v>172</v>
      </c>
      <c r="F380" s="269" t="n">
        <f aca="false">B380</f>
        <v>0</v>
      </c>
      <c r="G380" s="269"/>
    </row>
    <row r="381" customFormat="false" ht="21.75" hidden="false" customHeight="true" outlineLevel="0" collapsed="false">
      <c r="A381" s="270"/>
      <c r="B381" s="271"/>
      <c r="C381" s="270"/>
      <c r="D381" s="270"/>
      <c r="E381" s="270"/>
      <c r="F381" s="271"/>
      <c r="G381" s="271"/>
    </row>
    <row r="382" customFormat="false" ht="21.75" hidden="false" customHeight="true" outlineLevel="0" collapsed="false">
      <c r="A382" s="270"/>
      <c r="B382" s="271"/>
      <c r="C382" s="270"/>
      <c r="D382" s="270"/>
      <c r="E382" s="270"/>
      <c r="F382" s="271"/>
      <c r="G382" s="271"/>
    </row>
    <row r="383" customFormat="false" ht="21.75" hidden="false" customHeight="true" outlineLevel="0" collapsed="false">
      <c r="A383" s="268" t="s">
        <v>173</v>
      </c>
      <c r="B383" s="269" t="n">
        <f aca="false">production!$AX17</f>
        <v>0</v>
      </c>
      <c r="C383" s="268"/>
      <c r="D383" s="270"/>
      <c r="E383" s="268" t="s">
        <v>173</v>
      </c>
      <c r="F383" s="269" t="n">
        <f aca="false">B383</f>
        <v>0</v>
      </c>
      <c r="G383" s="269"/>
    </row>
    <row r="384" customFormat="false" ht="21.75" hidden="false" customHeight="true" outlineLevel="0" collapsed="false">
      <c r="A384" s="268" t="s">
        <v>174</v>
      </c>
      <c r="B384" s="269" t="n">
        <f aca="false">production!$AZ17</f>
        <v>0</v>
      </c>
      <c r="C384" s="268"/>
      <c r="D384" s="270"/>
      <c r="E384" s="268" t="s">
        <v>174</v>
      </c>
      <c r="F384" s="269" t="n">
        <f aca="false">B384</f>
        <v>0</v>
      </c>
      <c r="G384" s="269"/>
    </row>
    <row r="385" customFormat="false" ht="21.75" hidden="false" customHeight="true" outlineLevel="0" collapsed="false">
      <c r="A385" s="270"/>
      <c r="B385" s="271"/>
      <c r="C385" s="270"/>
      <c r="D385" s="270"/>
      <c r="E385" s="270"/>
      <c r="F385" s="271"/>
      <c r="G385" s="271"/>
    </row>
    <row r="386" customFormat="false" ht="21.75" hidden="false" customHeight="true" outlineLevel="0" collapsed="false">
      <c r="A386" s="273" t="s">
        <v>24</v>
      </c>
      <c r="B386" s="274" t="n">
        <f aca="false">production!BI17</f>
        <v>0</v>
      </c>
      <c r="C386" s="274"/>
      <c r="D386" s="270"/>
      <c r="E386" s="273" t="s">
        <v>24</v>
      </c>
      <c r="F386" s="274" t="n">
        <f aca="false">B386</f>
        <v>0</v>
      </c>
      <c r="G386" s="274" t="n">
        <f aca="false">C386</f>
        <v>0</v>
      </c>
    </row>
    <row r="387" customFormat="false" ht="21.75" hidden="false" customHeight="true" outlineLevel="0" collapsed="false">
      <c r="A387" s="273" t="s">
        <v>175</v>
      </c>
      <c r="B387" s="274" t="e">
        <f aca="false">#REF!</f>
        <v>#REF!</v>
      </c>
      <c r="C387" s="274"/>
      <c r="D387" s="270"/>
      <c r="E387" s="273" t="s">
        <v>175</v>
      </c>
      <c r="F387" s="274" t="e">
        <f aca="false">B387</f>
        <v>#REF!</v>
      </c>
      <c r="G387" s="274" t="n">
        <f aca="false">C387</f>
        <v>0</v>
      </c>
    </row>
    <row r="388" customFormat="false" ht="21.75" hidden="false" customHeight="true" outlineLevel="0" collapsed="false">
      <c r="A388" s="270"/>
      <c r="B388" s="271"/>
      <c r="C388" s="270"/>
      <c r="D388" s="270"/>
      <c r="E388" s="270"/>
      <c r="F388" s="271"/>
      <c r="G388" s="271"/>
    </row>
    <row r="389" customFormat="false" ht="21.75" hidden="false" customHeight="true" outlineLevel="0" collapsed="false">
      <c r="A389" s="272" t="s">
        <v>135</v>
      </c>
      <c r="B389" s="264" t="e">
        <f aca="false">SUM(B362:B388)</f>
        <v>#REF!</v>
      </c>
      <c r="C389" s="272"/>
      <c r="E389" s="272" t="s">
        <v>135</v>
      </c>
      <c r="F389" s="269" t="e">
        <f aca="false">B389</f>
        <v>#REF!</v>
      </c>
      <c r="G389" s="264"/>
    </row>
    <row r="390" customFormat="false" ht="21.75" hidden="false" customHeight="true" outlineLevel="0" collapsed="false">
      <c r="F390" s="271"/>
      <c r="G390" s="284"/>
    </row>
    <row r="391" customFormat="false" ht="24" hidden="false" customHeight="true" outlineLevel="0" collapsed="false">
      <c r="A391" s="258" t="s">
        <v>151</v>
      </c>
      <c r="B391" s="258"/>
      <c r="C391" s="258"/>
      <c r="D391" s="259"/>
      <c r="E391" s="258" t="s">
        <v>151</v>
      </c>
      <c r="F391" s="258"/>
      <c r="G391" s="258"/>
    </row>
    <row r="392" customFormat="false" ht="24" hidden="false" customHeight="true" outlineLevel="0" collapsed="false"/>
    <row r="393" customFormat="false" ht="21.75" hidden="false" customHeight="true" outlineLevel="0" collapsed="false">
      <c r="A393" s="260" t="s">
        <v>152</v>
      </c>
      <c r="B393" s="261" t="n">
        <f aca="false">$B357</f>
        <v>45994</v>
      </c>
      <c r="C393" s="261"/>
      <c r="D393" s="260"/>
      <c r="E393" s="260" t="s">
        <v>152</v>
      </c>
      <c r="F393" s="261" t="n">
        <f aca="false">B393</f>
        <v>45994</v>
      </c>
      <c r="G393" s="261"/>
    </row>
    <row r="394" customFormat="false" ht="21.75" hidden="false" customHeight="true" outlineLevel="0" collapsed="false">
      <c r="A394" s="260" t="s">
        <v>153</v>
      </c>
      <c r="B394" s="280" t="str">
        <f aca="false">production!B18</f>
        <v/>
      </c>
      <c r="C394" s="280"/>
      <c r="D394" s="260"/>
      <c r="E394" s="260" t="s">
        <v>153</v>
      </c>
      <c r="F394" s="280" t="str">
        <f aca="false">B394</f>
        <v/>
      </c>
      <c r="G394" s="280"/>
    </row>
    <row r="396" customFormat="false" ht="21.75" hidden="false" customHeight="true" outlineLevel="0" collapsed="false">
      <c r="A396" s="264" t="s">
        <v>154</v>
      </c>
      <c r="B396" s="264" t="s">
        <v>155</v>
      </c>
      <c r="C396" s="264"/>
      <c r="E396" s="264" t="s">
        <v>154</v>
      </c>
      <c r="F396" s="264" t="s">
        <v>155</v>
      </c>
      <c r="G396" s="264"/>
    </row>
    <row r="397" customFormat="false" ht="21.75" hidden="false" customHeight="true" outlineLevel="0" collapsed="false">
      <c r="A397" s="264"/>
      <c r="B397" s="266" t="s">
        <v>156</v>
      </c>
      <c r="C397" s="266" t="s">
        <v>157</v>
      </c>
      <c r="E397" s="264"/>
      <c r="F397" s="266" t="s">
        <v>156</v>
      </c>
      <c r="G397" s="266" t="s">
        <v>157</v>
      </c>
    </row>
    <row r="398" customFormat="false" ht="21.75" hidden="false" customHeight="true" outlineLevel="0" collapsed="false">
      <c r="A398" s="268" t="s">
        <v>158</v>
      </c>
      <c r="B398" s="269" t="n">
        <f aca="false">production!$D18</f>
        <v>0</v>
      </c>
      <c r="C398" s="268"/>
      <c r="D398" s="270"/>
      <c r="E398" s="268" t="s">
        <v>158</v>
      </c>
      <c r="F398" s="269" t="n">
        <f aca="false">B398</f>
        <v>0</v>
      </c>
      <c r="G398" s="269"/>
    </row>
    <row r="399" customFormat="false" ht="21.75" hidden="false" customHeight="true" outlineLevel="0" collapsed="false">
      <c r="A399" s="268" t="s">
        <v>159</v>
      </c>
      <c r="B399" s="269" t="n">
        <f aca="false">production!$E18</f>
        <v>0</v>
      </c>
      <c r="C399" s="268"/>
      <c r="D399" s="270"/>
      <c r="E399" s="268" t="s">
        <v>159</v>
      </c>
      <c r="F399" s="269" t="n">
        <f aca="false">B399</f>
        <v>0</v>
      </c>
      <c r="G399" s="269"/>
    </row>
    <row r="400" customFormat="false" ht="21.75" hidden="false" customHeight="true" outlineLevel="0" collapsed="false">
      <c r="A400" s="270"/>
      <c r="B400" s="271"/>
      <c r="C400" s="270"/>
      <c r="D400" s="270"/>
      <c r="E400" s="270"/>
      <c r="F400" s="271"/>
      <c r="G400" s="271"/>
    </row>
    <row r="401" customFormat="false" ht="21.75" hidden="false" customHeight="true" outlineLevel="0" collapsed="false">
      <c r="A401" s="268" t="s">
        <v>160</v>
      </c>
      <c r="B401" s="269" t="n">
        <f aca="false">production!$I18</f>
        <v>0</v>
      </c>
      <c r="C401" s="268"/>
      <c r="D401" s="270"/>
      <c r="E401" s="268" t="s">
        <v>160</v>
      </c>
      <c r="F401" s="269" t="n">
        <f aca="false">B401</f>
        <v>0</v>
      </c>
      <c r="G401" s="269"/>
    </row>
    <row r="402" customFormat="false" ht="21.75" hidden="false" customHeight="true" outlineLevel="0" collapsed="false">
      <c r="A402" s="268" t="s">
        <v>161</v>
      </c>
      <c r="B402" s="269" t="n">
        <f aca="false">production!$K18</f>
        <v>0</v>
      </c>
      <c r="C402" s="268"/>
      <c r="D402" s="270"/>
      <c r="E402" s="268" t="s">
        <v>161</v>
      </c>
      <c r="F402" s="269" t="n">
        <f aca="false">B402</f>
        <v>0</v>
      </c>
      <c r="G402" s="269"/>
    </row>
    <row r="403" customFormat="false" ht="21.75" hidden="false" customHeight="true" outlineLevel="0" collapsed="false">
      <c r="A403" s="268" t="s">
        <v>162</v>
      </c>
      <c r="B403" s="269" t="n">
        <f aca="false">production!$L18</f>
        <v>0</v>
      </c>
      <c r="C403" s="268"/>
      <c r="D403" s="270"/>
      <c r="E403" s="268" t="s">
        <v>162</v>
      </c>
      <c r="F403" s="269" t="n">
        <f aca="false">B403</f>
        <v>0</v>
      </c>
      <c r="G403" s="269"/>
    </row>
    <row r="404" customFormat="false" ht="21.75" hidden="false" customHeight="true" outlineLevel="0" collapsed="false">
      <c r="A404" s="268" t="s">
        <v>163</v>
      </c>
      <c r="B404" s="269" t="n">
        <f aca="false">production!$N18</f>
        <v>0</v>
      </c>
      <c r="C404" s="268"/>
      <c r="D404" s="270"/>
      <c r="E404" s="268" t="s">
        <v>163</v>
      </c>
      <c r="F404" s="269" t="n">
        <f aca="false">B404</f>
        <v>0</v>
      </c>
      <c r="G404" s="269"/>
    </row>
    <row r="405" customFormat="false" ht="21.75" hidden="false" customHeight="true" outlineLevel="0" collapsed="false">
      <c r="A405" s="268" t="s">
        <v>164</v>
      </c>
      <c r="B405" s="269" t="n">
        <f aca="false">production!$Q18</f>
        <v>0</v>
      </c>
      <c r="C405" s="268"/>
      <c r="D405" s="270"/>
      <c r="E405" s="268" t="s">
        <v>164</v>
      </c>
      <c r="F405" s="269" t="n">
        <f aca="false">B405</f>
        <v>0</v>
      </c>
      <c r="G405" s="269"/>
    </row>
    <row r="406" customFormat="false" ht="21.75" hidden="false" customHeight="true" outlineLevel="0" collapsed="false">
      <c r="A406" s="268" t="s">
        <v>165</v>
      </c>
      <c r="B406" s="269" t="n">
        <f aca="false">production!$R18</f>
        <v>0</v>
      </c>
      <c r="C406" s="268"/>
      <c r="D406" s="270"/>
      <c r="E406" s="268" t="s">
        <v>165</v>
      </c>
      <c r="F406" s="269" t="n">
        <f aca="false">B406</f>
        <v>0</v>
      </c>
      <c r="G406" s="269"/>
    </row>
    <row r="407" customFormat="false" ht="21.75" hidden="false" customHeight="true" outlineLevel="0" collapsed="false">
      <c r="A407" s="268" t="s">
        <v>166</v>
      </c>
      <c r="B407" s="269" t="n">
        <f aca="false">production!$S18</f>
        <v>0</v>
      </c>
      <c r="C407" s="268"/>
      <c r="D407" s="270"/>
      <c r="E407" s="268" t="s">
        <v>166</v>
      </c>
      <c r="F407" s="269" t="n">
        <f aca="false">B407</f>
        <v>0</v>
      </c>
      <c r="G407" s="269"/>
    </row>
    <row r="408" customFormat="false" ht="21.75" hidden="false" customHeight="true" outlineLevel="0" collapsed="false">
      <c r="A408" s="268" t="s">
        <v>167</v>
      </c>
      <c r="B408" s="269" t="n">
        <f aca="false">production!$U18</f>
        <v>0</v>
      </c>
      <c r="C408" s="268"/>
      <c r="D408" s="270"/>
      <c r="E408" s="268" t="s">
        <v>167</v>
      </c>
      <c r="F408" s="269" t="n">
        <f aca="false">B408</f>
        <v>0</v>
      </c>
      <c r="G408" s="269"/>
    </row>
    <row r="409" customFormat="false" ht="21.75" hidden="false" customHeight="true" outlineLevel="0" collapsed="false">
      <c r="A409" s="268" t="s">
        <v>168</v>
      </c>
      <c r="B409" s="269" t="n">
        <f aca="false">production!$V18</f>
        <v>0</v>
      </c>
      <c r="C409" s="268"/>
      <c r="D409" s="270"/>
      <c r="E409" s="268" t="s">
        <v>168</v>
      </c>
      <c r="F409" s="269" t="n">
        <f aca="false">B409</f>
        <v>0</v>
      </c>
      <c r="G409" s="269"/>
    </row>
    <row r="410" customFormat="false" ht="21.75" hidden="false" customHeight="true" outlineLevel="0" collapsed="false">
      <c r="A410" s="270"/>
      <c r="B410" s="271"/>
      <c r="C410" s="270"/>
      <c r="D410" s="270"/>
      <c r="E410" s="270"/>
      <c r="F410" s="271"/>
      <c r="G410" s="271"/>
    </row>
    <row r="411" customFormat="false" ht="21.75" hidden="false" customHeight="true" outlineLevel="0" collapsed="false">
      <c r="A411" s="270"/>
      <c r="B411" s="271"/>
      <c r="C411" s="270"/>
      <c r="D411" s="270"/>
      <c r="E411" s="270"/>
      <c r="F411" s="271"/>
      <c r="G411" s="271"/>
    </row>
    <row r="412" customFormat="false" ht="21.75" hidden="false" customHeight="true" outlineLevel="0" collapsed="false">
      <c r="A412" s="270"/>
      <c r="B412" s="271"/>
      <c r="C412" s="270"/>
      <c r="D412" s="270"/>
      <c r="E412" s="270"/>
      <c r="F412" s="271"/>
      <c r="G412" s="271"/>
    </row>
    <row r="413" customFormat="false" ht="21.75" hidden="false" customHeight="true" outlineLevel="0" collapsed="false">
      <c r="A413" s="268" t="s">
        <v>169</v>
      </c>
      <c r="B413" s="269" t="n">
        <f aca="false">production!$AC18</f>
        <v>0</v>
      </c>
      <c r="C413" s="268"/>
      <c r="D413" s="270"/>
      <c r="E413" s="268" t="s">
        <v>169</v>
      </c>
      <c r="F413" s="269" t="n">
        <f aca="false">B413</f>
        <v>0</v>
      </c>
      <c r="G413" s="269"/>
    </row>
    <row r="414" customFormat="false" ht="21.75" hidden="false" customHeight="true" outlineLevel="0" collapsed="false">
      <c r="A414" s="268" t="s">
        <v>170</v>
      </c>
      <c r="B414" s="269" t="n">
        <f aca="false">production!$AD18</f>
        <v>0</v>
      </c>
      <c r="C414" s="268"/>
      <c r="D414" s="270"/>
      <c r="E414" s="268" t="s">
        <v>170</v>
      </c>
      <c r="F414" s="269" t="n">
        <f aca="false">B414</f>
        <v>0</v>
      </c>
      <c r="G414" s="269"/>
    </row>
    <row r="415" customFormat="false" ht="21.75" hidden="false" customHeight="true" outlineLevel="0" collapsed="false">
      <c r="A415" s="268" t="s">
        <v>171</v>
      </c>
      <c r="B415" s="269" t="n">
        <f aca="false">production!$AI18</f>
        <v>0</v>
      </c>
      <c r="C415" s="268"/>
      <c r="D415" s="270"/>
      <c r="E415" s="268" t="s">
        <v>171</v>
      </c>
      <c r="F415" s="269" t="n">
        <f aca="false">B415</f>
        <v>0</v>
      </c>
      <c r="G415" s="269"/>
    </row>
    <row r="416" customFormat="false" ht="21.75" hidden="false" customHeight="true" outlineLevel="0" collapsed="false">
      <c r="A416" s="268" t="s">
        <v>172</v>
      </c>
      <c r="B416" s="269" t="n">
        <f aca="false">production!$AJ18</f>
        <v>0</v>
      </c>
      <c r="C416" s="268"/>
      <c r="D416" s="270"/>
      <c r="E416" s="268" t="s">
        <v>172</v>
      </c>
      <c r="F416" s="269" t="n">
        <f aca="false">B416</f>
        <v>0</v>
      </c>
      <c r="G416" s="269"/>
    </row>
    <row r="417" customFormat="false" ht="21.75" hidden="false" customHeight="true" outlineLevel="0" collapsed="false">
      <c r="A417" s="270"/>
      <c r="B417" s="271"/>
      <c r="C417" s="270"/>
      <c r="D417" s="270"/>
      <c r="E417" s="270"/>
      <c r="F417" s="271"/>
      <c r="G417" s="271"/>
    </row>
    <row r="418" customFormat="false" ht="21.75" hidden="false" customHeight="true" outlineLevel="0" collapsed="false">
      <c r="A418" s="270"/>
      <c r="B418" s="271"/>
      <c r="C418" s="270"/>
      <c r="D418" s="270"/>
      <c r="E418" s="270"/>
      <c r="F418" s="271"/>
      <c r="G418" s="271"/>
    </row>
    <row r="419" customFormat="false" ht="21.75" hidden="false" customHeight="true" outlineLevel="0" collapsed="false">
      <c r="A419" s="268" t="s">
        <v>173</v>
      </c>
      <c r="B419" s="269" t="n">
        <f aca="false">production!$AX18</f>
        <v>0</v>
      </c>
      <c r="C419" s="268"/>
      <c r="D419" s="270"/>
      <c r="E419" s="268" t="s">
        <v>173</v>
      </c>
      <c r="F419" s="269" t="n">
        <f aca="false">B419</f>
        <v>0</v>
      </c>
      <c r="G419" s="269"/>
    </row>
    <row r="420" customFormat="false" ht="21.75" hidden="false" customHeight="true" outlineLevel="0" collapsed="false">
      <c r="A420" s="268" t="s">
        <v>174</v>
      </c>
      <c r="B420" s="269" t="n">
        <f aca="false">production!$AZ18</f>
        <v>0</v>
      </c>
      <c r="C420" s="268"/>
      <c r="D420" s="270"/>
      <c r="E420" s="268" t="s">
        <v>174</v>
      </c>
      <c r="F420" s="269" t="n">
        <f aca="false">B420</f>
        <v>0</v>
      </c>
      <c r="G420" s="269"/>
    </row>
    <row r="421" customFormat="false" ht="21.75" hidden="false" customHeight="true" outlineLevel="0" collapsed="false">
      <c r="A421" s="270"/>
      <c r="B421" s="271"/>
      <c r="C421" s="270"/>
      <c r="D421" s="270"/>
      <c r="E421" s="270"/>
      <c r="F421" s="271"/>
      <c r="G421" s="271"/>
    </row>
    <row r="422" customFormat="false" ht="21.75" hidden="false" customHeight="true" outlineLevel="0" collapsed="false">
      <c r="A422" s="273" t="s">
        <v>24</v>
      </c>
      <c r="B422" s="274" t="n">
        <f aca="false">production!BI18</f>
        <v>0</v>
      </c>
      <c r="C422" s="274"/>
      <c r="D422" s="270"/>
      <c r="E422" s="273" t="s">
        <v>24</v>
      </c>
      <c r="F422" s="274" t="n">
        <f aca="false">B422</f>
        <v>0</v>
      </c>
      <c r="G422" s="274" t="n">
        <f aca="false">C422</f>
        <v>0</v>
      </c>
    </row>
    <row r="423" customFormat="false" ht="21.75" hidden="false" customHeight="true" outlineLevel="0" collapsed="false">
      <c r="A423" s="273" t="s">
        <v>175</v>
      </c>
      <c r="B423" s="274" t="e">
        <f aca="false">#REF!</f>
        <v>#REF!</v>
      </c>
      <c r="C423" s="274"/>
      <c r="D423" s="270"/>
      <c r="E423" s="273" t="s">
        <v>175</v>
      </c>
      <c r="F423" s="274" t="e">
        <f aca="false">B423</f>
        <v>#REF!</v>
      </c>
      <c r="G423" s="274" t="n">
        <f aca="false">C423</f>
        <v>0</v>
      </c>
    </row>
    <row r="424" customFormat="false" ht="21.75" hidden="false" customHeight="true" outlineLevel="0" collapsed="false">
      <c r="A424" s="270"/>
      <c r="B424" s="271"/>
      <c r="C424" s="270"/>
      <c r="D424" s="270"/>
      <c r="E424" s="270"/>
      <c r="F424" s="271"/>
      <c r="G424" s="271"/>
    </row>
    <row r="425" customFormat="false" ht="21.75" hidden="false" customHeight="true" outlineLevel="0" collapsed="false">
      <c r="A425" s="272" t="s">
        <v>135</v>
      </c>
      <c r="B425" s="264" t="e">
        <f aca="false">SUM(B398:B424)</f>
        <v>#REF!</v>
      </c>
      <c r="C425" s="272"/>
      <c r="E425" s="272" t="s">
        <v>135</v>
      </c>
      <c r="F425" s="269" t="e">
        <f aca="false">B425</f>
        <v>#REF!</v>
      </c>
      <c r="G425" s="264"/>
    </row>
    <row r="426" customFormat="false" ht="21.75" hidden="false" customHeight="true" outlineLevel="0" collapsed="false">
      <c r="F426" s="271"/>
    </row>
    <row r="427" customFormat="false" ht="24" hidden="false" customHeight="true" outlineLevel="0" collapsed="false">
      <c r="A427" s="258" t="s">
        <v>151</v>
      </c>
      <c r="B427" s="258"/>
      <c r="C427" s="258"/>
      <c r="D427" s="259"/>
      <c r="E427" s="258" t="s">
        <v>151</v>
      </c>
      <c r="F427" s="258"/>
      <c r="G427" s="258"/>
    </row>
    <row r="428" customFormat="false" ht="24" hidden="false" customHeight="true" outlineLevel="0" collapsed="false">
      <c r="A428" s="260"/>
      <c r="B428" s="267"/>
      <c r="C428" s="260"/>
      <c r="D428" s="260"/>
      <c r="E428" s="260"/>
      <c r="F428" s="267"/>
      <c r="G428" s="267"/>
    </row>
    <row r="429" customFormat="false" ht="21.75" hidden="false" customHeight="true" outlineLevel="0" collapsed="false">
      <c r="A429" s="260" t="s">
        <v>152</v>
      </c>
      <c r="B429" s="261" t="n">
        <f aca="false">$B393</f>
        <v>45994</v>
      </c>
      <c r="C429" s="261"/>
      <c r="D429" s="260"/>
      <c r="E429" s="260" t="s">
        <v>152</v>
      </c>
      <c r="F429" s="261" t="n">
        <f aca="false">B429</f>
        <v>45994</v>
      </c>
      <c r="G429" s="261"/>
    </row>
    <row r="430" customFormat="false" ht="21.75" hidden="false" customHeight="true" outlineLevel="0" collapsed="false">
      <c r="A430" s="260" t="s">
        <v>153</v>
      </c>
      <c r="B430" s="280" t="str">
        <f aca="false">production!B19</f>
        <v/>
      </c>
      <c r="C430" s="280"/>
      <c r="D430" s="260"/>
      <c r="E430" s="260" t="s">
        <v>153</v>
      </c>
      <c r="F430" s="280" t="str">
        <f aca="false">B430</f>
        <v/>
      </c>
      <c r="G430" s="280"/>
    </row>
    <row r="432" customFormat="false" ht="21.75" hidden="false" customHeight="true" outlineLevel="0" collapsed="false">
      <c r="A432" s="264" t="s">
        <v>154</v>
      </c>
      <c r="B432" s="264" t="s">
        <v>155</v>
      </c>
      <c r="C432" s="264"/>
      <c r="E432" s="264" t="s">
        <v>154</v>
      </c>
      <c r="F432" s="264" t="s">
        <v>155</v>
      </c>
      <c r="G432" s="264"/>
    </row>
    <row r="433" customFormat="false" ht="21.75" hidden="false" customHeight="true" outlineLevel="0" collapsed="false">
      <c r="A433" s="264"/>
      <c r="B433" s="266" t="s">
        <v>156</v>
      </c>
      <c r="C433" s="266" t="s">
        <v>157</v>
      </c>
      <c r="E433" s="264"/>
      <c r="F433" s="266" t="s">
        <v>156</v>
      </c>
      <c r="G433" s="266" t="s">
        <v>157</v>
      </c>
    </row>
    <row r="434" customFormat="false" ht="21.75" hidden="false" customHeight="true" outlineLevel="0" collapsed="false">
      <c r="A434" s="268" t="s">
        <v>158</v>
      </c>
      <c r="B434" s="269" t="n">
        <f aca="false">production!$D19</f>
        <v>0</v>
      </c>
      <c r="C434" s="268"/>
      <c r="D434" s="270"/>
      <c r="E434" s="268" t="s">
        <v>158</v>
      </c>
      <c r="F434" s="269" t="n">
        <f aca="false">B434</f>
        <v>0</v>
      </c>
      <c r="G434" s="269"/>
    </row>
    <row r="435" customFormat="false" ht="21.75" hidden="false" customHeight="true" outlineLevel="0" collapsed="false">
      <c r="A435" s="268" t="s">
        <v>159</v>
      </c>
      <c r="B435" s="269" t="n">
        <f aca="false">production!$E19</f>
        <v>0</v>
      </c>
      <c r="C435" s="268"/>
      <c r="D435" s="270"/>
      <c r="E435" s="268" t="s">
        <v>159</v>
      </c>
      <c r="F435" s="269" t="n">
        <f aca="false">B435</f>
        <v>0</v>
      </c>
      <c r="G435" s="269"/>
    </row>
    <row r="436" customFormat="false" ht="21.75" hidden="false" customHeight="true" outlineLevel="0" collapsed="false">
      <c r="A436" s="270"/>
      <c r="B436" s="271"/>
      <c r="C436" s="270"/>
      <c r="D436" s="270"/>
      <c r="E436" s="270"/>
      <c r="F436" s="271"/>
      <c r="G436" s="271"/>
    </row>
    <row r="437" customFormat="false" ht="21.75" hidden="false" customHeight="true" outlineLevel="0" collapsed="false">
      <c r="A437" s="268" t="s">
        <v>160</v>
      </c>
      <c r="B437" s="269" t="n">
        <f aca="false">production!$I19</f>
        <v>0</v>
      </c>
      <c r="C437" s="268"/>
      <c r="D437" s="270"/>
      <c r="E437" s="268" t="s">
        <v>160</v>
      </c>
      <c r="F437" s="269" t="n">
        <f aca="false">B437</f>
        <v>0</v>
      </c>
      <c r="G437" s="269"/>
    </row>
    <row r="438" customFormat="false" ht="21.75" hidden="false" customHeight="true" outlineLevel="0" collapsed="false">
      <c r="A438" s="268" t="s">
        <v>161</v>
      </c>
      <c r="B438" s="269" t="n">
        <f aca="false">production!$K19</f>
        <v>0</v>
      </c>
      <c r="C438" s="268"/>
      <c r="D438" s="270"/>
      <c r="E438" s="268" t="s">
        <v>161</v>
      </c>
      <c r="F438" s="269" t="n">
        <f aca="false">B438</f>
        <v>0</v>
      </c>
      <c r="G438" s="269"/>
    </row>
    <row r="439" customFormat="false" ht="21.75" hidden="false" customHeight="true" outlineLevel="0" collapsed="false">
      <c r="A439" s="268" t="s">
        <v>162</v>
      </c>
      <c r="B439" s="269" t="n">
        <f aca="false">production!$L19</f>
        <v>0</v>
      </c>
      <c r="C439" s="268"/>
      <c r="D439" s="270"/>
      <c r="E439" s="268" t="s">
        <v>162</v>
      </c>
      <c r="F439" s="269" t="n">
        <f aca="false">B439</f>
        <v>0</v>
      </c>
      <c r="G439" s="269"/>
    </row>
    <row r="440" customFormat="false" ht="21.75" hidden="false" customHeight="true" outlineLevel="0" collapsed="false">
      <c r="A440" s="268" t="s">
        <v>163</v>
      </c>
      <c r="B440" s="269" t="n">
        <f aca="false">production!$N19</f>
        <v>0</v>
      </c>
      <c r="C440" s="268"/>
      <c r="D440" s="270"/>
      <c r="E440" s="268" t="s">
        <v>163</v>
      </c>
      <c r="F440" s="269" t="n">
        <f aca="false">B440</f>
        <v>0</v>
      </c>
      <c r="G440" s="269"/>
    </row>
    <row r="441" customFormat="false" ht="21.75" hidden="false" customHeight="true" outlineLevel="0" collapsed="false">
      <c r="A441" s="268" t="s">
        <v>164</v>
      </c>
      <c r="B441" s="269" t="n">
        <f aca="false">production!$Q19</f>
        <v>0</v>
      </c>
      <c r="C441" s="268"/>
      <c r="D441" s="270"/>
      <c r="E441" s="268" t="s">
        <v>164</v>
      </c>
      <c r="F441" s="269" t="n">
        <f aca="false">B441</f>
        <v>0</v>
      </c>
      <c r="G441" s="269"/>
    </row>
    <row r="442" customFormat="false" ht="21.75" hidden="false" customHeight="true" outlineLevel="0" collapsed="false">
      <c r="A442" s="268" t="s">
        <v>165</v>
      </c>
      <c r="B442" s="269" t="n">
        <f aca="false">production!$R19</f>
        <v>0</v>
      </c>
      <c r="C442" s="268"/>
      <c r="D442" s="270"/>
      <c r="E442" s="268" t="s">
        <v>165</v>
      </c>
      <c r="F442" s="269" t="n">
        <f aca="false">B442</f>
        <v>0</v>
      </c>
      <c r="G442" s="269"/>
    </row>
    <row r="443" customFormat="false" ht="21.75" hidden="false" customHeight="true" outlineLevel="0" collapsed="false">
      <c r="A443" s="268" t="s">
        <v>166</v>
      </c>
      <c r="B443" s="269" t="n">
        <f aca="false">production!$S19</f>
        <v>0</v>
      </c>
      <c r="C443" s="268"/>
      <c r="D443" s="270"/>
      <c r="E443" s="268" t="s">
        <v>166</v>
      </c>
      <c r="F443" s="269" t="n">
        <f aca="false">B443</f>
        <v>0</v>
      </c>
      <c r="G443" s="269"/>
    </row>
    <row r="444" customFormat="false" ht="21.75" hidden="false" customHeight="true" outlineLevel="0" collapsed="false">
      <c r="A444" s="268" t="s">
        <v>167</v>
      </c>
      <c r="B444" s="269" t="n">
        <f aca="false">production!$U19</f>
        <v>0</v>
      </c>
      <c r="C444" s="268"/>
      <c r="D444" s="270"/>
      <c r="E444" s="268" t="s">
        <v>167</v>
      </c>
      <c r="F444" s="269" t="n">
        <f aca="false">B444</f>
        <v>0</v>
      </c>
      <c r="G444" s="269"/>
    </row>
    <row r="445" customFormat="false" ht="21.75" hidden="false" customHeight="true" outlineLevel="0" collapsed="false">
      <c r="A445" s="268" t="s">
        <v>168</v>
      </c>
      <c r="B445" s="269" t="n">
        <f aca="false">production!$V19</f>
        <v>0</v>
      </c>
      <c r="C445" s="268"/>
      <c r="D445" s="270"/>
      <c r="E445" s="268" t="s">
        <v>168</v>
      </c>
      <c r="F445" s="269" t="n">
        <f aca="false">B445</f>
        <v>0</v>
      </c>
      <c r="G445" s="269"/>
    </row>
    <row r="446" customFormat="false" ht="21.75" hidden="false" customHeight="true" outlineLevel="0" collapsed="false">
      <c r="A446" s="270"/>
      <c r="B446" s="271"/>
      <c r="C446" s="270"/>
      <c r="D446" s="270"/>
      <c r="E446" s="270"/>
      <c r="F446" s="271"/>
      <c r="G446" s="271"/>
    </row>
    <row r="447" customFormat="false" ht="21.75" hidden="false" customHeight="true" outlineLevel="0" collapsed="false">
      <c r="A447" s="270"/>
      <c r="B447" s="271"/>
      <c r="C447" s="270"/>
      <c r="D447" s="270"/>
      <c r="E447" s="270"/>
      <c r="F447" s="271"/>
      <c r="G447" s="271"/>
    </row>
    <row r="448" customFormat="false" ht="21.75" hidden="false" customHeight="true" outlineLevel="0" collapsed="false">
      <c r="A448" s="270"/>
      <c r="B448" s="271"/>
      <c r="C448" s="270"/>
      <c r="D448" s="270"/>
      <c r="E448" s="270"/>
      <c r="F448" s="271"/>
      <c r="G448" s="271"/>
    </row>
    <row r="449" customFormat="false" ht="21.75" hidden="false" customHeight="true" outlineLevel="0" collapsed="false">
      <c r="A449" s="268" t="s">
        <v>169</v>
      </c>
      <c r="B449" s="269" t="n">
        <f aca="false">production!$AC19</f>
        <v>0</v>
      </c>
      <c r="C449" s="268"/>
      <c r="D449" s="270"/>
      <c r="E449" s="268" t="s">
        <v>169</v>
      </c>
      <c r="F449" s="269" t="n">
        <f aca="false">B449</f>
        <v>0</v>
      </c>
      <c r="G449" s="269"/>
    </row>
    <row r="450" customFormat="false" ht="21.75" hidden="false" customHeight="true" outlineLevel="0" collapsed="false">
      <c r="A450" s="268" t="s">
        <v>170</v>
      </c>
      <c r="B450" s="269" t="n">
        <f aca="false">production!$AD19</f>
        <v>0</v>
      </c>
      <c r="C450" s="268"/>
      <c r="D450" s="270"/>
      <c r="E450" s="268" t="s">
        <v>170</v>
      </c>
      <c r="F450" s="269" t="n">
        <f aca="false">B450</f>
        <v>0</v>
      </c>
      <c r="G450" s="269"/>
    </row>
    <row r="451" customFormat="false" ht="21.75" hidden="false" customHeight="true" outlineLevel="0" collapsed="false">
      <c r="A451" s="268" t="s">
        <v>171</v>
      </c>
      <c r="B451" s="269" t="n">
        <f aca="false">production!$AI19</f>
        <v>0</v>
      </c>
      <c r="C451" s="268"/>
      <c r="D451" s="270"/>
      <c r="E451" s="268" t="s">
        <v>171</v>
      </c>
      <c r="F451" s="269" t="n">
        <f aca="false">B451</f>
        <v>0</v>
      </c>
      <c r="G451" s="269"/>
    </row>
    <row r="452" customFormat="false" ht="21.75" hidden="false" customHeight="true" outlineLevel="0" collapsed="false">
      <c r="A452" s="268" t="s">
        <v>172</v>
      </c>
      <c r="B452" s="269" t="n">
        <f aca="false">production!$AJ19</f>
        <v>0</v>
      </c>
      <c r="C452" s="268"/>
      <c r="D452" s="270"/>
      <c r="E452" s="268" t="s">
        <v>172</v>
      </c>
      <c r="F452" s="269" t="n">
        <f aca="false">B452</f>
        <v>0</v>
      </c>
      <c r="G452" s="269"/>
    </row>
    <row r="453" customFormat="false" ht="21.75" hidden="false" customHeight="true" outlineLevel="0" collapsed="false">
      <c r="A453" s="270"/>
      <c r="B453" s="271"/>
      <c r="C453" s="270"/>
      <c r="D453" s="270"/>
      <c r="E453" s="270"/>
      <c r="F453" s="271"/>
      <c r="G453" s="271"/>
    </row>
    <row r="454" customFormat="false" ht="21.75" hidden="false" customHeight="true" outlineLevel="0" collapsed="false">
      <c r="A454" s="270"/>
      <c r="B454" s="271"/>
      <c r="C454" s="270"/>
      <c r="D454" s="270"/>
      <c r="E454" s="270"/>
      <c r="F454" s="271"/>
      <c r="G454" s="271"/>
    </row>
    <row r="455" customFormat="false" ht="21.75" hidden="false" customHeight="true" outlineLevel="0" collapsed="false">
      <c r="A455" s="268" t="s">
        <v>173</v>
      </c>
      <c r="B455" s="269" t="n">
        <f aca="false">production!$AX19</f>
        <v>0</v>
      </c>
      <c r="C455" s="268"/>
      <c r="D455" s="270"/>
      <c r="E455" s="268" t="s">
        <v>173</v>
      </c>
      <c r="F455" s="269" t="n">
        <f aca="false">B455</f>
        <v>0</v>
      </c>
      <c r="G455" s="269"/>
    </row>
    <row r="456" customFormat="false" ht="21.75" hidden="false" customHeight="true" outlineLevel="0" collapsed="false">
      <c r="A456" s="268" t="s">
        <v>174</v>
      </c>
      <c r="B456" s="269" t="n">
        <f aca="false">production!$AZ19</f>
        <v>0</v>
      </c>
      <c r="C456" s="268"/>
      <c r="D456" s="270"/>
      <c r="E456" s="268" t="s">
        <v>174</v>
      </c>
      <c r="F456" s="269" t="n">
        <f aca="false">B456</f>
        <v>0</v>
      </c>
      <c r="G456" s="269"/>
    </row>
    <row r="457" customFormat="false" ht="21.75" hidden="false" customHeight="true" outlineLevel="0" collapsed="false">
      <c r="A457" s="270"/>
      <c r="B457" s="271"/>
      <c r="C457" s="270"/>
      <c r="D457" s="270"/>
      <c r="E457" s="270"/>
      <c r="F457" s="271"/>
      <c r="G457" s="271"/>
    </row>
    <row r="458" customFormat="false" ht="21.75" hidden="false" customHeight="true" outlineLevel="0" collapsed="false">
      <c r="A458" s="273" t="s">
        <v>24</v>
      </c>
      <c r="B458" s="274" t="n">
        <f aca="false">production!BI19</f>
        <v>0</v>
      </c>
      <c r="C458" s="274"/>
      <c r="D458" s="270"/>
      <c r="E458" s="273" t="s">
        <v>24</v>
      </c>
      <c r="F458" s="274" t="n">
        <f aca="false">B458</f>
        <v>0</v>
      </c>
      <c r="G458" s="274" t="n">
        <f aca="false">C458</f>
        <v>0</v>
      </c>
    </row>
    <row r="459" customFormat="false" ht="21.75" hidden="false" customHeight="true" outlineLevel="0" collapsed="false">
      <c r="A459" s="273" t="s">
        <v>175</v>
      </c>
      <c r="B459" s="274" t="e">
        <f aca="false">#REF!</f>
        <v>#REF!</v>
      </c>
      <c r="C459" s="274"/>
      <c r="D459" s="270"/>
      <c r="E459" s="273" t="s">
        <v>175</v>
      </c>
      <c r="F459" s="274" t="e">
        <f aca="false">B459</f>
        <v>#REF!</v>
      </c>
      <c r="G459" s="274" t="n">
        <f aca="false">C459</f>
        <v>0</v>
      </c>
    </row>
    <row r="460" customFormat="false" ht="21.75" hidden="false" customHeight="true" outlineLevel="0" collapsed="false">
      <c r="A460" s="270"/>
      <c r="B460" s="271"/>
      <c r="C460" s="270"/>
      <c r="D460" s="270"/>
      <c r="E460" s="270"/>
      <c r="F460" s="271"/>
      <c r="G460" s="271"/>
    </row>
    <row r="461" customFormat="false" ht="21.75" hidden="false" customHeight="true" outlineLevel="0" collapsed="false">
      <c r="A461" s="272" t="s">
        <v>135</v>
      </c>
      <c r="B461" s="264" t="e">
        <f aca="false">SUM(B434:B460)</f>
        <v>#REF!</v>
      </c>
      <c r="C461" s="272"/>
      <c r="E461" s="272" t="s">
        <v>135</v>
      </c>
      <c r="F461" s="269" t="e">
        <f aca="false">SUM(F434:F460)</f>
        <v>#REF!</v>
      </c>
      <c r="G461" s="264"/>
    </row>
    <row r="462" customFormat="false" ht="21.75" hidden="false" customHeight="true" outlineLevel="0" collapsed="false">
      <c r="F462" s="271"/>
    </row>
    <row r="463" customFormat="false" ht="24" hidden="false" customHeight="true" outlineLevel="0" collapsed="false">
      <c r="A463" s="258" t="s">
        <v>151</v>
      </c>
      <c r="B463" s="258"/>
      <c r="C463" s="258"/>
      <c r="D463" s="259"/>
      <c r="E463" s="258" t="s">
        <v>151</v>
      </c>
      <c r="F463" s="258"/>
      <c r="G463" s="258"/>
    </row>
    <row r="464" customFormat="false" ht="24" hidden="false" customHeight="true" outlineLevel="0" collapsed="false">
      <c r="A464" s="260"/>
      <c r="B464" s="267"/>
      <c r="C464" s="260"/>
      <c r="D464" s="260"/>
      <c r="E464" s="260"/>
      <c r="F464" s="267"/>
      <c r="G464" s="267"/>
    </row>
    <row r="465" customFormat="false" ht="21.75" hidden="false" customHeight="true" outlineLevel="0" collapsed="false">
      <c r="A465" s="260" t="s">
        <v>152</v>
      </c>
      <c r="B465" s="261" t="n">
        <f aca="false">$B429</f>
        <v>45994</v>
      </c>
      <c r="C465" s="261"/>
      <c r="D465" s="260"/>
      <c r="E465" s="260" t="s">
        <v>152</v>
      </c>
      <c r="F465" s="261" t="n">
        <f aca="false">B465</f>
        <v>45994</v>
      </c>
      <c r="G465" s="261"/>
    </row>
    <row r="466" customFormat="false" ht="21.75" hidden="false" customHeight="true" outlineLevel="0" collapsed="false">
      <c r="A466" s="260" t="s">
        <v>153</v>
      </c>
      <c r="B466" s="278" t="str">
        <f aca="false">production!B20</f>
        <v/>
      </c>
      <c r="C466" s="278"/>
      <c r="D466" s="260"/>
      <c r="E466" s="260" t="s">
        <v>153</v>
      </c>
      <c r="F466" s="280" t="str">
        <f aca="false">B466</f>
        <v/>
      </c>
      <c r="G466" s="280"/>
    </row>
    <row r="468" customFormat="false" ht="21.75" hidden="false" customHeight="true" outlineLevel="0" collapsed="false">
      <c r="A468" s="264" t="s">
        <v>154</v>
      </c>
      <c r="B468" s="264" t="s">
        <v>155</v>
      </c>
      <c r="C468" s="264"/>
      <c r="E468" s="264" t="s">
        <v>154</v>
      </c>
      <c r="F468" s="264" t="s">
        <v>155</v>
      </c>
      <c r="G468" s="264"/>
    </row>
    <row r="469" customFormat="false" ht="21.75" hidden="false" customHeight="true" outlineLevel="0" collapsed="false">
      <c r="A469" s="264"/>
      <c r="B469" s="266" t="s">
        <v>156</v>
      </c>
      <c r="C469" s="266" t="s">
        <v>157</v>
      </c>
      <c r="E469" s="264"/>
      <c r="F469" s="266" t="s">
        <v>156</v>
      </c>
      <c r="G469" s="266" t="s">
        <v>157</v>
      </c>
    </row>
    <row r="470" customFormat="false" ht="21.75" hidden="false" customHeight="true" outlineLevel="0" collapsed="false">
      <c r="A470" s="268" t="s">
        <v>158</v>
      </c>
      <c r="B470" s="269" t="n">
        <f aca="false">production!$D20</f>
        <v>0</v>
      </c>
      <c r="C470" s="268"/>
      <c r="D470" s="270"/>
      <c r="E470" s="268" t="s">
        <v>158</v>
      </c>
      <c r="F470" s="269" t="n">
        <f aca="false">B470</f>
        <v>0</v>
      </c>
      <c r="G470" s="269"/>
    </row>
    <row r="471" customFormat="false" ht="21.75" hidden="false" customHeight="true" outlineLevel="0" collapsed="false">
      <c r="A471" s="268" t="s">
        <v>159</v>
      </c>
      <c r="B471" s="269" t="n">
        <f aca="false">production!$E20</f>
        <v>0</v>
      </c>
      <c r="C471" s="268"/>
      <c r="D471" s="270"/>
      <c r="E471" s="268" t="s">
        <v>159</v>
      </c>
      <c r="F471" s="269" t="n">
        <f aca="false">B471</f>
        <v>0</v>
      </c>
      <c r="G471" s="269"/>
    </row>
    <row r="472" customFormat="false" ht="21.75" hidden="false" customHeight="true" outlineLevel="0" collapsed="false">
      <c r="A472" s="270"/>
      <c r="B472" s="271"/>
      <c r="C472" s="270"/>
      <c r="D472" s="270"/>
      <c r="E472" s="270"/>
      <c r="F472" s="271"/>
      <c r="G472" s="271"/>
    </row>
    <row r="473" customFormat="false" ht="21.75" hidden="false" customHeight="true" outlineLevel="0" collapsed="false">
      <c r="A473" s="268" t="s">
        <v>160</v>
      </c>
      <c r="B473" s="269" t="n">
        <f aca="false">production!$I20</f>
        <v>0</v>
      </c>
      <c r="C473" s="268"/>
      <c r="D473" s="270"/>
      <c r="E473" s="268" t="s">
        <v>160</v>
      </c>
      <c r="F473" s="269" t="n">
        <f aca="false">B473</f>
        <v>0</v>
      </c>
      <c r="G473" s="269"/>
    </row>
    <row r="474" customFormat="false" ht="21.75" hidden="false" customHeight="true" outlineLevel="0" collapsed="false">
      <c r="A474" s="268" t="s">
        <v>161</v>
      </c>
      <c r="B474" s="269" t="n">
        <f aca="false">production!$K20</f>
        <v>0</v>
      </c>
      <c r="C474" s="268"/>
      <c r="D474" s="270"/>
      <c r="E474" s="268" t="s">
        <v>161</v>
      </c>
      <c r="F474" s="269" t="n">
        <f aca="false">B474</f>
        <v>0</v>
      </c>
      <c r="G474" s="269"/>
    </row>
    <row r="475" customFormat="false" ht="21.75" hidden="false" customHeight="true" outlineLevel="0" collapsed="false">
      <c r="A475" s="268" t="s">
        <v>162</v>
      </c>
      <c r="B475" s="269" t="n">
        <f aca="false">production!$L20</f>
        <v>0</v>
      </c>
      <c r="C475" s="268"/>
      <c r="D475" s="270"/>
      <c r="E475" s="268" t="s">
        <v>162</v>
      </c>
      <c r="F475" s="269" t="n">
        <f aca="false">B475</f>
        <v>0</v>
      </c>
      <c r="G475" s="269"/>
    </row>
    <row r="476" customFormat="false" ht="21.75" hidden="false" customHeight="true" outlineLevel="0" collapsed="false">
      <c r="A476" s="268" t="s">
        <v>163</v>
      </c>
      <c r="B476" s="269" t="n">
        <f aca="false">production!$N20</f>
        <v>0</v>
      </c>
      <c r="C476" s="268"/>
      <c r="D476" s="270"/>
      <c r="E476" s="268" t="s">
        <v>163</v>
      </c>
      <c r="F476" s="269" t="n">
        <f aca="false">B476</f>
        <v>0</v>
      </c>
      <c r="G476" s="269"/>
    </row>
    <row r="477" customFormat="false" ht="21.75" hidden="false" customHeight="true" outlineLevel="0" collapsed="false">
      <c r="A477" s="268" t="s">
        <v>164</v>
      </c>
      <c r="B477" s="269" t="n">
        <f aca="false">production!$Q20</f>
        <v>0</v>
      </c>
      <c r="C477" s="268"/>
      <c r="D477" s="270"/>
      <c r="E477" s="268" t="s">
        <v>164</v>
      </c>
      <c r="F477" s="269" t="n">
        <f aca="false">B477</f>
        <v>0</v>
      </c>
      <c r="G477" s="269"/>
    </row>
    <row r="478" customFormat="false" ht="21.75" hidden="false" customHeight="true" outlineLevel="0" collapsed="false">
      <c r="A478" s="268" t="s">
        <v>165</v>
      </c>
      <c r="B478" s="269" t="n">
        <f aca="false">production!$R20</f>
        <v>0</v>
      </c>
      <c r="C478" s="268"/>
      <c r="D478" s="270"/>
      <c r="E478" s="268" t="s">
        <v>165</v>
      </c>
      <c r="F478" s="269" t="n">
        <f aca="false">B478</f>
        <v>0</v>
      </c>
      <c r="G478" s="269"/>
    </row>
    <row r="479" customFormat="false" ht="21.75" hidden="false" customHeight="true" outlineLevel="0" collapsed="false">
      <c r="A479" s="268" t="s">
        <v>166</v>
      </c>
      <c r="B479" s="269" t="n">
        <f aca="false">production!$S20</f>
        <v>0</v>
      </c>
      <c r="C479" s="268"/>
      <c r="D479" s="270"/>
      <c r="E479" s="268" t="s">
        <v>166</v>
      </c>
      <c r="F479" s="269" t="n">
        <f aca="false">B479</f>
        <v>0</v>
      </c>
      <c r="G479" s="269"/>
    </row>
    <row r="480" customFormat="false" ht="21.75" hidden="false" customHeight="true" outlineLevel="0" collapsed="false">
      <c r="A480" s="268" t="s">
        <v>167</v>
      </c>
      <c r="B480" s="269" t="n">
        <f aca="false">production!$U20</f>
        <v>0</v>
      </c>
      <c r="C480" s="268"/>
      <c r="D480" s="270"/>
      <c r="E480" s="268" t="s">
        <v>167</v>
      </c>
      <c r="F480" s="269" t="n">
        <f aca="false">B480</f>
        <v>0</v>
      </c>
      <c r="G480" s="269"/>
    </row>
    <row r="481" customFormat="false" ht="21.75" hidden="false" customHeight="true" outlineLevel="0" collapsed="false">
      <c r="A481" s="268" t="s">
        <v>168</v>
      </c>
      <c r="B481" s="269" t="n">
        <f aca="false">production!$V20</f>
        <v>0</v>
      </c>
      <c r="C481" s="268"/>
      <c r="D481" s="270"/>
      <c r="E481" s="268" t="s">
        <v>168</v>
      </c>
      <c r="F481" s="269" t="n">
        <f aca="false">B481</f>
        <v>0</v>
      </c>
      <c r="G481" s="269"/>
    </row>
    <row r="482" customFormat="false" ht="21.75" hidden="false" customHeight="true" outlineLevel="0" collapsed="false">
      <c r="A482" s="270"/>
      <c r="B482" s="271"/>
      <c r="C482" s="270"/>
      <c r="D482" s="270"/>
      <c r="E482" s="270"/>
      <c r="F482" s="271"/>
      <c r="G482" s="271"/>
    </row>
    <row r="483" customFormat="false" ht="21.75" hidden="false" customHeight="true" outlineLevel="0" collapsed="false">
      <c r="A483" s="270"/>
      <c r="B483" s="271"/>
      <c r="C483" s="270"/>
      <c r="D483" s="270"/>
      <c r="E483" s="270"/>
      <c r="F483" s="271"/>
      <c r="G483" s="271"/>
    </row>
    <row r="484" customFormat="false" ht="21.75" hidden="false" customHeight="true" outlineLevel="0" collapsed="false">
      <c r="A484" s="270"/>
      <c r="B484" s="271"/>
      <c r="C484" s="270"/>
      <c r="D484" s="270"/>
      <c r="E484" s="270"/>
      <c r="F484" s="271"/>
      <c r="G484" s="271"/>
    </row>
    <row r="485" customFormat="false" ht="21.75" hidden="false" customHeight="true" outlineLevel="0" collapsed="false">
      <c r="A485" s="268" t="s">
        <v>169</v>
      </c>
      <c r="B485" s="269" t="n">
        <f aca="false">production!$AC20</f>
        <v>0</v>
      </c>
      <c r="C485" s="268"/>
      <c r="D485" s="270"/>
      <c r="E485" s="268" t="s">
        <v>169</v>
      </c>
      <c r="F485" s="269" t="n">
        <f aca="false">B485</f>
        <v>0</v>
      </c>
      <c r="G485" s="269"/>
    </row>
    <row r="486" customFormat="false" ht="21.75" hidden="false" customHeight="true" outlineLevel="0" collapsed="false">
      <c r="A486" s="268" t="s">
        <v>170</v>
      </c>
      <c r="B486" s="269" t="n">
        <f aca="false">production!$AD20</f>
        <v>0</v>
      </c>
      <c r="C486" s="268"/>
      <c r="D486" s="270"/>
      <c r="E486" s="268" t="s">
        <v>170</v>
      </c>
      <c r="F486" s="269" t="n">
        <f aca="false">B486</f>
        <v>0</v>
      </c>
      <c r="G486" s="269"/>
    </row>
    <row r="487" customFormat="false" ht="21.75" hidden="false" customHeight="true" outlineLevel="0" collapsed="false">
      <c r="A487" s="268" t="s">
        <v>171</v>
      </c>
      <c r="B487" s="269" t="n">
        <f aca="false">production!$AI20</f>
        <v>0</v>
      </c>
      <c r="C487" s="268"/>
      <c r="D487" s="270"/>
      <c r="E487" s="268" t="s">
        <v>171</v>
      </c>
      <c r="F487" s="269" t="n">
        <f aca="false">B487</f>
        <v>0</v>
      </c>
      <c r="G487" s="269"/>
    </row>
    <row r="488" customFormat="false" ht="21.75" hidden="false" customHeight="true" outlineLevel="0" collapsed="false">
      <c r="A488" s="268" t="s">
        <v>172</v>
      </c>
      <c r="B488" s="269" t="n">
        <f aca="false">production!$AJ20</f>
        <v>0</v>
      </c>
      <c r="C488" s="268"/>
      <c r="D488" s="270"/>
      <c r="E488" s="268" t="s">
        <v>172</v>
      </c>
      <c r="F488" s="269" t="n">
        <f aca="false">B488</f>
        <v>0</v>
      </c>
      <c r="G488" s="269"/>
    </row>
    <row r="489" customFormat="false" ht="21.75" hidden="false" customHeight="true" outlineLevel="0" collapsed="false">
      <c r="A489" s="270"/>
      <c r="B489" s="271"/>
      <c r="C489" s="270"/>
      <c r="D489" s="270"/>
      <c r="E489" s="270"/>
      <c r="F489" s="271"/>
      <c r="G489" s="271"/>
    </row>
    <row r="490" customFormat="false" ht="21.75" hidden="false" customHeight="true" outlineLevel="0" collapsed="false">
      <c r="A490" s="270"/>
      <c r="B490" s="271"/>
      <c r="C490" s="270"/>
      <c r="D490" s="270"/>
      <c r="E490" s="270"/>
      <c r="F490" s="271"/>
      <c r="G490" s="271"/>
    </row>
    <row r="491" customFormat="false" ht="21.75" hidden="false" customHeight="true" outlineLevel="0" collapsed="false">
      <c r="A491" s="268" t="s">
        <v>173</v>
      </c>
      <c r="B491" s="269" t="n">
        <f aca="false">production!$AX20</f>
        <v>0</v>
      </c>
      <c r="C491" s="268"/>
      <c r="D491" s="270"/>
      <c r="E491" s="268" t="s">
        <v>173</v>
      </c>
      <c r="F491" s="269" t="n">
        <f aca="false">B491</f>
        <v>0</v>
      </c>
      <c r="G491" s="269"/>
    </row>
    <row r="492" customFormat="false" ht="21.75" hidden="false" customHeight="true" outlineLevel="0" collapsed="false">
      <c r="A492" s="268" t="s">
        <v>174</v>
      </c>
      <c r="B492" s="269" t="n">
        <f aca="false">production!$AZ20</f>
        <v>0</v>
      </c>
      <c r="C492" s="268"/>
      <c r="D492" s="270"/>
      <c r="E492" s="268" t="s">
        <v>174</v>
      </c>
      <c r="F492" s="269" t="n">
        <f aca="false">B492</f>
        <v>0</v>
      </c>
      <c r="G492" s="269"/>
    </row>
    <row r="493" customFormat="false" ht="21.75" hidden="false" customHeight="true" outlineLevel="0" collapsed="false">
      <c r="A493" s="270"/>
      <c r="B493" s="271"/>
      <c r="C493" s="270"/>
      <c r="D493" s="270"/>
      <c r="E493" s="270"/>
      <c r="F493" s="271"/>
      <c r="G493" s="271"/>
    </row>
    <row r="494" customFormat="false" ht="21.75" hidden="false" customHeight="true" outlineLevel="0" collapsed="false">
      <c r="A494" s="273" t="s">
        <v>24</v>
      </c>
      <c r="B494" s="274" t="n">
        <f aca="false">production!BI20</f>
        <v>0</v>
      </c>
      <c r="C494" s="274"/>
      <c r="D494" s="270"/>
      <c r="E494" s="273" t="s">
        <v>24</v>
      </c>
      <c r="F494" s="274" t="n">
        <f aca="false">B494</f>
        <v>0</v>
      </c>
      <c r="G494" s="274" t="n">
        <f aca="false">C494</f>
        <v>0</v>
      </c>
    </row>
    <row r="495" customFormat="false" ht="21.75" hidden="false" customHeight="true" outlineLevel="0" collapsed="false">
      <c r="A495" s="273" t="s">
        <v>175</v>
      </c>
      <c r="B495" s="274" t="e">
        <f aca="false">#REF!</f>
        <v>#REF!</v>
      </c>
      <c r="C495" s="274"/>
      <c r="D495" s="270"/>
      <c r="E495" s="273" t="s">
        <v>175</v>
      </c>
      <c r="F495" s="274" t="e">
        <f aca="false">B495</f>
        <v>#REF!</v>
      </c>
      <c r="G495" s="274" t="n">
        <f aca="false">C495</f>
        <v>0</v>
      </c>
    </row>
    <row r="496" customFormat="false" ht="21.75" hidden="false" customHeight="true" outlineLevel="0" collapsed="false">
      <c r="A496" s="270"/>
      <c r="B496" s="271"/>
      <c r="C496" s="270"/>
      <c r="D496" s="270"/>
      <c r="E496" s="270"/>
      <c r="F496" s="271"/>
      <c r="G496" s="271"/>
    </row>
    <row r="497" customFormat="false" ht="21.75" hidden="false" customHeight="true" outlineLevel="0" collapsed="false">
      <c r="A497" s="272" t="s">
        <v>135</v>
      </c>
      <c r="B497" s="264" t="e">
        <f aca="false">SUM(B470:B496)</f>
        <v>#REF!</v>
      </c>
      <c r="C497" s="272"/>
      <c r="E497" s="272" t="s">
        <v>135</v>
      </c>
      <c r="F497" s="269" t="e">
        <f aca="false">SUM(F470:F496)</f>
        <v>#REF!</v>
      </c>
      <c r="G497" s="264"/>
    </row>
    <row r="498" customFormat="false" ht="21.75" hidden="false" customHeight="true" outlineLevel="0" collapsed="false">
      <c r="F498" s="271"/>
      <c r="G498" s="284"/>
    </row>
    <row r="499" customFormat="false" ht="24" hidden="false" customHeight="true" outlineLevel="0" collapsed="false">
      <c r="A499" s="258" t="s">
        <v>151</v>
      </c>
      <c r="B499" s="258"/>
      <c r="C499" s="258"/>
      <c r="D499" s="259"/>
      <c r="E499" s="258" t="s">
        <v>151</v>
      </c>
      <c r="F499" s="258"/>
      <c r="G499" s="258"/>
    </row>
    <row r="500" customFormat="false" ht="24" hidden="false" customHeight="true" outlineLevel="0" collapsed="false">
      <c r="A500" s="260"/>
      <c r="B500" s="267"/>
      <c r="C500" s="260"/>
      <c r="D500" s="260"/>
      <c r="E500" s="260"/>
      <c r="F500" s="267"/>
      <c r="G500" s="267"/>
    </row>
    <row r="501" customFormat="false" ht="21.75" hidden="false" customHeight="true" outlineLevel="0" collapsed="false">
      <c r="A501" s="260" t="s">
        <v>152</v>
      </c>
      <c r="B501" s="261" t="n">
        <f aca="false">$B465</f>
        <v>45994</v>
      </c>
      <c r="C501" s="261"/>
      <c r="D501" s="260"/>
      <c r="E501" s="260" t="s">
        <v>152</v>
      </c>
      <c r="F501" s="261" t="n">
        <f aca="false">B501</f>
        <v>45994</v>
      </c>
      <c r="G501" s="261"/>
    </row>
    <row r="502" customFormat="false" ht="21.75" hidden="false" customHeight="true" outlineLevel="0" collapsed="false">
      <c r="A502" s="260" t="s">
        <v>153</v>
      </c>
      <c r="B502" s="281" t="str">
        <f aca="false">production!B21</f>
        <v/>
      </c>
      <c r="C502" s="260"/>
      <c r="D502" s="260"/>
      <c r="E502" s="260" t="s">
        <v>153</v>
      </c>
      <c r="F502" s="281" t="str">
        <f aca="false">B502</f>
        <v/>
      </c>
      <c r="G502" s="267"/>
    </row>
    <row r="504" customFormat="false" ht="21.75" hidden="false" customHeight="true" outlineLevel="0" collapsed="false">
      <c r="A504" s="264" t="s">
        <v>154</v>
      </c>
      <c r="B504" s="264" t="s">
        <v>155</v>
      </c>
      <c r="C504" s="264"/>
      <c r="E504" s="264" t="s">
        <v>154</v>
      </c>
      <c r="F504" s="264" t="s">
        <v>155</v>
      </c>
      <c r="G504" s="264"/>
    </row>
    <row r="505" customFormat="false" ht="21.75" hidden="false" customHeight="true" outlineLevel="0" collapsed="false">
      <c r="A505" s="264"/>
      <c r="B505" s="266" t="s">
        <v>156</v>
      </c>
      <c r="C505" s="266" t="s">
        <v>157</v>
      </c>
      <c r="E505" s="264"/>
      <c r="F505" s="266" t="s">
        <v>156</v>
      </c>
      <c r="G505" s="266" t="s">
        <v>157</v>
      </c>
    </row>
    <row r="506" customFormat="false" ht="21.75" hidden="false" customHeight="true" outlineLevel="0" collapsed="false">
      <c r="A506" s="268" t="s">
        <v>158</v>
      </c>
      <c r="B506" s="269" t="n">
        <f aca="false">production!$D21</f>
        <v>0</v>
      </c>
      <c r="C506" s="268"/>
      <c r="D506" s="270"/>
      <c r="E506" s="268" t="s">
        <v>158</v>
      </c>
      <c r="F506" s="269" t="n">
        <f aca="false">B506</f>
        <v>0</v>
      </c>
      <c r="G506" s="269"/>
    </row>
    <row r="507" customFormat="false" ht="21.75" hidden="false" customHeight="true" outlineLevel="0" collapsed="false">
      <c r="A507" s="268" t="s">
        <v>159</v>
      </c>
      <c r="B507" s="269" t="n">
        <f aca="false">production!$E21</f>
        <v>0</v>
      </c>
      <c r="C507" s="268"/>
      <c r="D507" s="270"/>
      <c r="E507" s="268" t="s">
        <v>159</v>
      </c>
      <c r="F507" s="269" t="n">
        <f aca="false">B507</f>
        <v>0</v>
      </c>
      <c r="G507" s="269"/>
    </row>
    <row r="508" customFormat="false" ht="21.75" hidden="false" customHeight="true" outlineLevel="0" collapsed="false">
      <c r="A508" s="270"/>
      <c r="B508" s="271"/>
      <c r="C508" s="270"/>
      <c r="D508" s="270"/>
      <c r="E508" s="270"/>
      <c r="F508" s="271"/>
      <c r="G508" s="271"/>
    </row>
    <row r="509" customFormat="false" ht="21.75" hidden="false" customHeight="true" outlineLevel="0" collapsed="false">
      <c r="A509" s="268" t="s">
        <v>160</v>
      </c>
      <c r="B509" s="269" t="n">
        <f aca="false">production!$I21</f>
        <v>0</v>
      </c>
      <c r="C509" s="268"/>
      <c r="D509" s="270"/>
      <c r="E509" s="268" t="s">
        <v>160</v>
      </c>
      <c r="F509" s="269" t="n">
        <f aca="false">B509</f>
        <v>0</v>
      </c>
      <c r="G509" s="269"/>
    </row>
    <row r="510" customFormat="false" ht="21.75" hidden="false" customHeight="true" outlineLevel="0" collapsed="false">
      <c r="A510" s="268" t="s">
        <v>161</v>
      </c>
      <c r="B510" s="269" t="n">
        <f aca="false">production!$K21</f>
        <v>0</v>
      </c>
      <c r="C510" s="268"/>
      <c r="D510" s="270"/>
      <c r="E510" s="268" t="s">
        <v>161</v>
      </c>
      <c r="F510" s="269" t="n">
        <f aca="false">B510</f>
        <v>0</v>
      </c>
      <c r="G510" s="269"/>
    </row>
    <row r="511" customFormat="false" ht="21.75" hidden="false" customHeight="true" outlineLevel="0" collapsed="false">
      <c r="A511" s="268" t="s">
        <v>162</v>
      </c>
      <c r="B511" s="269" t="n">
        <f aca="false">production!$L21</f>
        <v>0</v>
      </c>
      <c r="C511" s="268"/>
      <c r="D511" s="270"/>
      <c r="E511" s="268" t="s">
        <v>162</v>
      </c>
      <c r="F511" s="269" t="n">
        <f aca="false">B511</f>
        <v>0</v>
      </c>
      <c r="G511" s="269"/>
    </row>
    <row r="512" customFormat="false" ht="21.75" hidden="false" customHeight="true" outlineLevel="0" collapsed="false">
      <c r="A512" s="268" t="s">
        <v>163</v>
      </c>
      <c r="B512" s="269" t="n">
        <f aca="false">production!$N21</f>
        <v>0</v>
      </c>
      <c r="C512" s="268"/>
      <c r="D512" s="270"/>
      <c r="E512" s="268" t="s">
        <v>163</v>
      </c>
      <c r="F512" s="269" t="n">
        <f aca="false">B512</f>
        <v>0</v>
      </c>
      <c r="G512" s="269"/>
    </row>
    <row r="513" customFormat="false" ht="21.75" hidden="false" customHeight="true" outlineLevel="0" collapsed="false">
      <c r="A513" s="268" t="s">
        <v>164</v>
      </c>
      <c r="B513" s="269" t="n">
        <f aca="false">production!$Q21</f>
        <v>0</v>
      </c>
      <c r="C513" s="268"/>
      <c r="D513" s="270"/>
      <c r="E513" s="268" t="s">
        <v>164</v>
      </c>
      <c r="F513" s="269" t="n">
        <f aca="false">B513</f>
        <v>0</v>
      </c>
      <c r="G513" s="269"/>
    </row>
    <row r="514" customFormat="false" ht="21.75" hidden="false" customHeight="true" outlineLevel="0" collapsed="false">
      <c r="A514" s="268" t="s">
        <v>165</v>
      </c>
      <c r="B514" s="269" t="n">
        <f aca="false">production!$R21</f>
        <v>0</v>
      </c>
      <c r="C514" s="268"/>
      <c r="D514" s="270"/>
      <c r="E514" s="268" t="s">
        <v>165</v>
      </c>
      <c r="F514" s="269" t="n">
        <f aca="false">B514</f>
        <v>0</v>
      </c>
      <c r="G514" s="269"/>
    </row>
    <row r="515" customFormat="false" ht="21.75" hidden="false" customHeight="true" outlineLevel="0" collapsed="false">
      <c r="A515" s="268" t="s">
        <v>166</v>
      </c>
      <c r="B515" s="269" t="n">
        <f aca="false">production!$S21</f>
        <v>0</v>
      </c>
      <c r="C515" s="268"/>
      <c r="D515" s="270"/>
      <c r="E515" s="268" t="s">
        <v>166</v>
      </c>
      <c r="F515" s="269" t="n">
        <f aca="false">B515</f>
        <v>0</v>
      </c>
      <c r="G515" s="269"/>
    </row>
    <row r="516" customFormat="false" ht="21.75" hidden="false" customHeight="true" outlineLevel="0" collapsed="false">
      <c r="A516" s="268" t="s">
        <v>167</v>
      </c>
      <c r="B516" s="269" t="n">
        <f aca="false">production!$U21</f>
        <v>0</v>
      </c>
      <c r="C516" s="268"/>
      <c r="D516" s="270"/>
      <c r="E516" s="268" t="s">
        <v>167</v>
      </c>
      <c r="F516" s="269" t="n">
        <f aca="false">B516</f>
        <v>0</v>
      </c>
      <c r="G516" s="269"/>
    </row>
    <row r="517" customFormat="false" ht="21.75" hidden="false" customHeight="true" outlineLevel="0" collapsed="false">
      <c r="A517" s="268" t="s">
        <v>168</v>
      </c>
      <c r="B517" s="269" t="n">
        <f aca="false">production!$V21</f>
        <v>0</v>
      </c>
      <c r="C517" s="268"/>
      <c r="D517" s="270"/>
      <c r="E517" s="268" t="s">
        <v>168</v>
      </c>
      <c r="F517" s="269" t="n">
        <f aca="false">B517</f>
        <v>0</v>
      </c>
      <c r="G517" s="269"/>
    </row>
    <row r="518" customFormat="false" ht="21.75" hidden="false" customHeight="true" outlineLevel="0" collapsed="false">
      <c r="A518" s="270"/>
      <c r="B518" s="271"/>
      <c r="C518" s="270"/>
      <c r="D518" s="270"/>
      <c r="E518" s="270"/>
      <c r="F518" s="271"/>
      <c r="G518" s="271"/>
    </row>
    <row r="519" customFormat="false" ht="21.75" hidden="false" customHeight="true" outlineLevel="0" collapsed="false">
      <c r="A519" s="270"/>
      <c r="B519" s="271"/>
      <c r="C519" s="270"/>
      <c r="D519" s="270"/>
      <c r="E519" s="270"/>
      <c r="F519" s="271"/>
      <c r="G519" s="271"/>
    </row>
    <row r="520" customFormat="false" ht="21.75" hidden="false" customHeight="true" outlineLevel="0" collapsed="false">
      <c r="A520" s="270"/>
      <c r="B520" s="271"/>
      <c r="C520" s="270"/>
      <c r="D520" s="270"/>
      <c r="E520" s="270"/>
      <c r="F520" s="271"/>
      <c r="G520" s="271"/>
    </row>
    <row r="521" customFormat="false" ht="21.75" hidden="false" customHeight="true" outlineLevel="0" collapsed="false">
      <c r="A521" s="268" t="s">
        <v>169</v>
      </c>
      <c r="B521" s="269" t="n">
        <f aca="false">production!$AC21</f>
        <v>0</v>
      </c>
      <c r="C521" s="268"/>
      <c r="D521" s="270"/>
      <c r="E521" s="268" t="s">
        <v>169</v>
      </c>
      <c r="F521" s="269" t="n">
        <f aca="false">B521</f>
        <v>0</v>
      </c>
      <c r="G521" s="269"/>
    </row>
    <row r="522" customFormat="false" ht="21.75" hidden="false" customHeight="true" outlineLevel="0" collapsed="false">
      <c r="A522" s="268" t="s">
        <v>170</v>
      </c>
      <c r="B522" s="269" t="n">
        <f aca="false">production!$AD21</f>
        <v>0</v>
      </c>
      <c r="C522" s="268"/>
      <c r="D522" s="270"/>
      <c r="E522" s="268" t="s">
        <v>170</v>
      </c>
      <c r="F522" s="269" t="n">
        <f aca="false">B522</f>
        <v>0</v>
      </c>
      <c r="G522" s="269"/>
    </row>
    <row r="523" customFormat="false" ht="21.75" hidden="false" customHeight="true" outlineLevel="0" collapsed="false">
      <c r="A523" s="268" t="s">
        <v>171</v>
      </c>
      <c r="B523" s="269" t="n">
        <f aca="false">production!$AI21</f>
        <v>0</v>
      </c>
      <c r="C523" s="268"/>
      <c r="D523" s="270"/>
      <c r="E523" s="268" t="s">
        <v>171</v>
      </c>
      <c r="F523" s="269" t="n">
        <f aca="false">B523</f>
        <v>0</v>
      </c>
      <c r="G523" s="269"/>
    </row>
    <row r="524" customFormat="false" ht="21.75" hidden="false" customHeight="true" outlineLevel="0" collapsed="false">
      <c r="A524" s="268" t="s">
        <v>172</v>
      </c>
      <c r="B524" s="269" t="n">
        <f aca="false">production!$AJ21</f>
        <v>0</v>
      </c>
      <c r="C524" s="268"/>
      <c r="D524" s="270"/>
      <c r="E524" s="268" t="s">
        <v>172</v>
      </c>
      <c r="F524" s="269" t="n">
        <f aca="false">B524</f>
        <v>0</v>
      </c>
      <c r="G524" s="269"/>
    </row>
    <row r="525" customFormat="false" ht="21.75" hidden="false" customHeight="true" outlineLevel="0" collapsed="false">
      <c r="A525" s="270"/>
      <c r="B525" s="271"/>
      <c r="C525" s="270"/>
      <c r="D525" s="270"/>
      <c r="E525" s="270"/>
      <c r="F525" s="271"/>
      <c r="G525" s="271"/>
    </row>
    <row r="526" customFormat="false" ht="21.75" hidden="false" customHeight="true" outlineLevel="0" collapsed="false">
      <c r="A526" s="270"/>
      <c r="B526" s="271"/>
      <c r="C526" s="270"/>
      <c r="D526" s="270"/>
      <c r="E526" s="270"/>
      <c r="F526" s="271"/>
      <c r="G526" s="271"/>
    </row>
    <row r="527" customFormat="false" ht="21.75" hidden="false" customHeight="true" outlineLevel="0" collapsed="false">
      <c r="A527" s="268" t="s">
        <v>173</v>
      </c>
      <c r="B527" s="269" t="n">
        <f aca="false">production!$AX21</f>
        <v>0</v>
      </c>
      <c r="C527" s="268"/>
      <c r="D527" s="270"/>
      <c r="E527" s="268" t="s">
        <v>173</v>
      </c>
      <c r="F527" s="269" t="n">
        <f aca="false">B527</f>
        <v>0</v>
      </c>
      <c r="G527" s="269"/>
    </row>
    <row r="528" customFormat="false" ht="21.75" hidden="false" customHeight="true" outlineLevel="0" collapsed="false">
      <c r="A528" s="268" t="s">
        <v>184</v>
      </c>
      <c r="B528" s="269" t="n">
        <f aca="false">production!$AZ21</f>
        <v>0</v>
      </c>
      <c r="C528" s="268"/>
      <c r="D528" s="270"/>
      <c r="E528" s="268" t="s">
        <v>184</v>
      </c>
      <c r="F528" s="269" t="n">
        <f aca="false">B528</f>
        <v>0</v>
      </c>
      <c r="G528" s="269"/>
    </row>
    <row r="529" customFormat="false" ht="21.75" hidden="false" customHeight="true" outlineLevel="0" collapsed="false">
      <c r="A529" s="270"/>
      <c r="B529" s="271"/>
      <c r="C529" s="270"/>
      <c r="D529" s="270"/>
      <c r="E529" s="270"/>
      <c r="F529" s="271"/>
      <c r="G529" s="271"/>
    </row>
    <row r="530" customFormat="false" ht="21.75" hidden="false" customHeight="true" outlineLevel="0" collapsed="false">
      <c r="A530" s="273" t="s">
        <v>24</v>
      </c>
      <c r="B530" s="274" t="n">
        <f aca="false">production!BI21</f>
        <v>0</v>
      </c>
      <c r="C530" s="274"/>
      <c r="D530" s="270"/>
      <c r="E530" s="273" t="s">
        <v>24</v>
      </c>
      <c r="F530" s="274" t="n">
        <f aca="false">B530</f>
        <v>0</v>
      </c>
      <c r="G530" s="274" t="n">
        <f aca="false">C530</f>
        <v>0</v>
      </c>
    </row>
    <row r="531" customFormat="false" ht="21.75" hidden="false" customHeight="true" outlineLevel="0" collapsed="false">
      <c r="A531" s="273" t="s">
        <v>175</v>
      </c>
      <c r="B531" s="274" t="e">
        <f aca="false">#REF!</f>
        <v>#REF!</v>
      </c>
      <c r="C531" s="274"/>
      <c r="D531" s="270"/>
      <c r="E531" s="273" t="s">
        <v>175</v>
      </c>
      <c r="F531" s="274" t="e">
        <f aca="false">B531</f>
        <v>#REF!</v>
      </c>
      <c r="G531" s="274" t="n">
        <f aca="false">C531</f>
        <v>0</v>
      </c>
    </row>
    <row r="532" customFormat="false" ht="21.75" hidden="false" customHeight="true" outlineLevel="0" collapsed="false">
      <c r="A532" s="270"/>
      <c r="B532" s="271"/>
      <c r="C532" s="270"/>
      <c r="D532" s="270"/>
      <c r="E532" s="270"/>
      <c r="F532" s="271"/>
      <c r="G532" s="271"/>
    </row>
    <row r="533" customFormat="false" ht="21.75" hidden="false" customHeight="true" outlineLevel="0" collapsed="false">
      <c r="A533" s="272" t="s">
        <v>135</v>
      </c>
      <c r="B533" s="264" t="e">
        <f aca="false">SUM(B506:B532)</f>
        <v>#REF!</v>
      </c>
      <c r="C533" s="272"/>
      <c r="E533" s="272" t="s">
        <v>135</v>
      </c>
      <c r="F533" s="269" t="e">
        <f aca="false">SUM(F506:F532)</f>
        <v>#REF!</v>
      </c>
      <c r="G533" s="264"/>
    </row>
    <row r="534" customFormat="false" ht="21.75" hidden="false" customHeight="true" outlineLevel="0" collapsed="false">
      <c r="F534" s="271"/>
    </row>
    <row r="535" customFormat="false" ht="24" hidden="false" customHeight="true" outlineLevel="0" collapsed="false">
      <c r="A535" s="258" t="s">
        <v>151</v>
      </c>
      <c r="B535" s="258"/>
      <c r="C535" s="258"/>
      <c r="D535" s="259"/>
      <c r="E535" s="258" t="s">
        <v>151</v>
      </c>
      <c r="F535" s="258"/>
      <c r="G535" s="258"/>
    </row>
    <row r="536" customFormat="false" ht="24" hidden="false" customHeight="true" outlineLevel="0" collapsed="false">
      <c r="A536" s="260"/>
      <c r="B536" s="267"/>
      <c r="C536" s="260"/>
      <c r="D536" s="260"/>
      <c r="E536" s="260"/>
      <c r="F536" s="267"/>
      <c r="G536" s="267"/>
    </row>
    <row r="537" customFormat="false" ht="21.75" hidden="false" customHeight="true" outlineLevel="0" collapsed="false">
      <c r="A537" s="260" t="s">
        <v>152</v>
      </c>
      <c r="B537" s="261" t="n">
        <f aca="false">$B501</f>
        <v>45994</v>
      </c>
      <c r="C537" s="261"/>
      <c r="D537" s="260"/>
      <c r="E537" s="260" t="s">
        <v>152</v>
      </c>
      <c r="F537" s="261" t="n">
        <f aca="false">B537</f>
        <v>45994</v>
      </c>
      <c r="G537" s="261"/>
    </row>
    <row r="538" customFormat="false" ht="21.75" hidden="false" customHeight="true" outlineLevel="0" collapsed="false">
      <c r="A538" s="260" t="s">
        <v>153</v>
      </c>
      <c r="B538" s="280" t="str">
        <f aca="false">production!B22</f>
        <v/>
      </c>
      <c r="C538" s="280"/>
      <c r="D538" s="260"/>
      <c r="E538" s="260" t="s">
        <v>153</v>
      </c>
      <c r="F538" s="280" t="str">
        <f aca="false">B538</f>
        <v/>
      </c>
      <c r="G538" s="280"/>
    </row>
    <row r="540" customFormat="false" ht="21.75" hidden="false" customHeight="true" outlineLevel="0" collapsed="false">
      <c r="A540" s="264" t="s">
        <v>154</v>
      </c>
      <c r="B540" s="264" t="s">
        <v>155</v>
      </c>
      <c r="C540" s="264"/>
      <c r="E540" s="264" t="s">
        <v>154</v>
      </c>
      <c r="F540" s="264" t="s">
        <v>155</v>
      </c>
      <c r="G540" s="264"/>
    </row>
    <row r="541" customFormat="false" ht="21.75" hidden="false" customHeight="true" outlineLevel="0" collapsed="false">
      <c r="A541" s="264"/>
      <c r="B541" s="266" t="s">
        <v>156</v>
      </c>
      <c r="C541" s="266" t="s">
        <v>157</v>
      </c>
      <c r="E541" s="264"/>
      <c r="F541" s="266" t="s">
        <v>156</v>
      </c>
      <c r="G541" s="266" t="s">
        <v>157</v>
      </c>
    </row>
    <row r="542" customFormat="false" ht="21.75" hidden="false" customHeight="true" outlineLevel="0" collapsed="false">
      <c r="A542" s="268" t="s">
        <v>158</v>
      </c>
      <c r="B542" s="269" t="n">
        <f aca="false">production!$D22</f>
        <v>0</v>
      </c>
      <c r="C542" s="268"/>
      <c r="D542" s="270"/>
      <c r="E542" s="268" t="s">
        <v>158</v>
      </c>
      <c r="F542" s="269" t="n">
        <f aca="false">B542</f>
        <v>0</v>
      </c>
      <c r="G542" s="269"/>
    </row>
    <row r="543" customFormat="false" ht="21.75" hidden="false" customHeight="true" outlineLevel="0" collapsed="false">
      <c r="A543" s="268" t="s">
        <v>159</v>
      </c>
      <c r="B543" s="269" t="n">
        <f aca="false">production!$E22</f>
        <v>0</v>
      </c>
      <c r="C543" s="268"/>
      <c r="D543" s="270"/>
      <c r="E543" s="268" t="s">
        <v>159</v>
      </c>
      <c r="F543" s="269" t="n">
        <f aca="false">B543</f>
        <v>0</v>
      </c>
      <c r="G543" s="269"/>
    </row>
    <row r="544" customFormat="false" ht="21.75" hidden="false" customHeight="true" outlineLevel="0" collapsed="false">
      <c r="A544" s="270"/>
      <c r="B544" s="271"/>
      <c r="C544" s="270"/>
      <c r="D544" s="270"/>
      <c r="E544" s="270"/>
      <c r="F544" s="271"/>
      <c r="G544" s="271"/>
    </row>
    <row r="545" customFormat="false" ht="21.75" hidden="false" customHeight="true" outlineLevel="0" collapsed="false">
      <c r="A545" s="268" t="s">
        <v>160</v>
      </c>
      <c r="B545" s="269" t="n">
        <f aca="false">production!$I22</f>
        <v>0</v>
      </c>
      <c r="C545" s="268"/>
      <c r="D545" s="270"/>
      <c r="E545" s="268" t="s">
        <v>160</v>
      </c>
      <c r="F545" s="269" t="n">
        <f aca="false">B545</f>
        <v>0</v>
      </c>
      <c r="G545" s="269"/>
    </row>
    <row r="546" customFormat="false" ht="21.75" hidden="false" customHeight="true" outlineLevel="0" collapsed="false">
      <c r="A546" s="268" t="s">
        <v>161</v>
      </c>
      <c r="B546" s="269" t="n">
        <f aca="false">production!$K22</f>
        <v>0</v>
      </c>
      <c r="C546" s="268"/>
      <c r="D546" s="270"/>
      <c r="E546" s="268" t="s">
        <v>161</v>
      </c>
      <c r="F546" s="269" t="n">
        <f aca="false">B546</f>
        <v>0</v>
      </c>
      <c r="G546" s="269"/>
    </row>
    <row r="547" customFormat="false" ht="21.75" hidden="false" customHeight="true" outlineLevel="0" collapsed="false">
      <c r="A547" s="268" t="s">
        <v>162</v>
      </c>
      <c r="B547" s="269" t="n">
        <f aca="false">production!$L22</f>
        <v>0</v>
      </c>
      <c r="C547" s="268"/>
      <c r="D547" s="270"/>
      <c r="E547" s="268" t="s">
        <v>162</v>
      </c>
      <c r="F547" s="269" t="n">
        <f aca="false">B547</f>
        <v>0</v>
      </c>
      <c r="G547" s="269"/>
    </row>
    <row r="548" customFormat="false" ht="21.75" hidden="false" customHeight="true" outlineLevel="0" collapsed="false">
      <c r="A548" s="268" t="s">
        <v>163</v>
      </c>
      <c r="B548" s="269" t="n">
        <f aca="false">production!$N22</f>
        <v>0</v>
      </c>
      <c r="C548" s="268"/>
      <c r="D548" s="270"/>
      <c r="E548" s="268" t="s">
        <v>163</v>
      </c>
      <c r="F548" s="269" t="n">
        <f aca="false">B548</f>
        <v>0</v>
      </c>
      <c r="G548" s="269"/>
    </row>
    <row r="549" customFormat="false" ht="21.75" hidden="false" customHeight="true" outlineLevel="0" collapsed="false">
      <c r="A549" s="268" t="s">
        <v>164</v>
      </c>
      <c r="B549" s="269" t="n">
        <f aca="false">production!$Q22</f>
        <v>0</v>
      </c>
      <c r="C549" s="268"/>
      <c r="D549" s="270"/>
      <c r="E549" s="268" t="s">
        <v>164</v>
      </c>
      <c r="F549" s="269" t="n">
        <f aca="false">B549</f>
        <v>0</v>
      </c>
      <c r="G549" s="269"/>
    </row>
    <row r="550" customFormat="false" ht="21.75" hidden="false" customHeight="true" outlineLevel="0" collapsed="false">
      <c r="A550" s="268" t="s">
        <v>165</v>
      </c>
      <c r="B550" s="269" t="n">
        <f aca="false">production!$R22</f>
        <v>0</v>
      </c>
      <c r="C550" s="268"/>
      <c r="D550" s="270"/>
      <c r="E550" s="268" t="s">
        <v>165</v>
      </c>
      <c r="F550" s="269" t="n">
        <f aca="false">B550</f>
        <v>0</v>
      </c>
      <c r="G550" s="269"/>
    </row>
    <row r="551" customFormat="false" ht="21.75" hidden="false" customHeight="true" outlineLevel="0" collapsed="false">
      <c r="A551" s="268" t="s">
        <v>166</v>
      </c>
      <c r="B551" s="269" t="n">
        <f aca="false">production!$S22</f>
        <v>0</v>
      </c>
      <c r="C551" s="268"/>
      <c r="D551" s="270"/>
      <c r="E551" s="268" t="s">
        <v>166</v>
      </c>
      <c r="F551" s="269" t="n">
        <f aca="false">B551</f>
        <v>0</v>
      </c>
      <c r="G551" s="269"/>
    </row>
    <row r="552" customFormat="false" ht="21.75" hidden="false" customHeight="true" outlineLevel="0" collapsed="false">
      <c r="A552" s="268" t="s">
        <v>167</v>
      </c>
      <c r="B552" s="269" t="n">
        <f aca="false">production!$U22</f>
        <v>0</v>
      </c>
      <c r="C552" s="268"/>
      <c r="D552" s="270"/>
      <c r="E552" s="268" t="s">
        <v>167</v>
      </c>
      <c r="F552" s="269" t="n">
        <f aca="false">B552</f>
        <v>0</v>
      </c>
      <c r="G552" s="269"/>
    </row>
    <row r="553" customFormat="false" ht="21.75" hidden="false" customHeight="true" outlineLevel="0" collapsed="false">
      <c r="A553" s="268" t="s">
        <v>168</v>
      </c>
      <c r="B553" s="269" t="n">
        <f aca="false">production!$V22</f>
        <v>0</v>
      </c>
      <c r="C553" s="268"/>
      <c r="D553" s="270"/>
      <c r="E553" s="268" t="s">
        <v>168</v>
      </c>
      <c r="F553" s="269" t="n">
        <f aca="false">B553</f>
        <v>0</v>
      </c>
      <c r="G553" s="269"/>
    </row>
    <row r="554" customFormat="false" ht="21.75" hidden="false" customHeight="true" outlineLevel="0" collapsed="false">
      <c r="A554" s="270"/>
      <c r="B554" s="271"/>
      <c r="C554" s="270"/>
      <c r="D554" s="270"/>
      <c r="E554" s="270"/>
      <c r="F554" s="271"/>
      <c r="G554" s="271"/>
    </row>
    <row r="555" customFormat="false" ht="21.75" hidden="false" customHeight="true" outlineLevel="0" collapsed="false">
      <c r="A555" s="270"/>
      <c r="B555" s="271"/>
      <c r="C555" s="270"/>
      <c r="D555" s="270"/>
      <c r="E555" s="270"/>
      <c r="F555" s="271"/>
      <c r="G555" s="271"/>
    </row>
    <row r="556" customFormat="false" ht="21.75" hidden="false" customHeight="true" outlineLevel="0" collapsed="false">
      <c r="A556" s="270"/>
      <c r="B556" s="271"/>
      <c r="C556" s="270"/>
      <c r="D556" s="270"/>
      <c r="E556" s="270"/>
      <c r="F556" s="271"/>
      <c r="G556" s="271"/>
    </row>
    <row r="557" customFormat="false" ht="21.75" hidden="false" customHeight="true" outlineLevel="0" collapsed="false">
      <c r="A557" s="268" t="s">
        <v>169</v>
      </c>
      <c r="B557" s="269" t="n">
        <f aca="false">production!$AC22</f>
        <v>0</v>
      </c>
      <c r="C557" s="268"/>
      <c r="D557" s="270"/>
      <c r="E557" s="268" t="s">
        <v>169</v>
      </c>
      <c r="F557" s="269" t="n">
        <f aca="false">B557</f>
        <v>0</v>
      </c>
      <c r="G557" s="269"/>
    </row>
    <row r="558" customFormat="false" ht="21.75" hidden="false" customHeight="true" outlineLevel="0" collapsed="false">
      <c r="A558" s="268" t="s">
        <v>170</v>
      </c>
      <c r="B558" s="269" t="n">
        <f aca="false">production!$AD22</f>
        <v>0</v>
      </c>
      <c r="C558" s="268"/>
      <c r="D558" s="270"/>
      <c r="E558" s="268" t="s">
        <v>170</v>
      </c>
      <c r="F558" s="269" t="n">
        <f aca="false">B558</f>
        <v>0</v>
      </c>
      <c r="G558" s="269"/>
    </row>
    <row r="559" customFormat="false" ht="21.75" hidden="false" customHeight="true" outlineLevel="0" collapsed="false">
      <c r="A559" s="268" t="s">
        <v>171</v>
      </c>
      <c r="B559" s="269" t="n">
        <f aca="false">production!$AI22</f>
        <v>0</v>
      </c>
      <c r="C559" s="268"/>
      <c r="D559" s="270"/>
      <c r="E559" s="268" t="s">
        <v>171</v>
      </c>
      <c r="F559" s="269" t="n">
        <f aca="false">B559</f>
        <v>0</v>
      </c>
      <c r="G559" s="269"/>
    </row>
    <row r="560" customFormat="false" ht="21.75" hidden="false" customHeight="true" outlineLevel="0" collapsed="false">
      <c r="A560" s="268" t="s">
        <v>172</v>
      </c>
      <c r="B560" s="269" t="n">
        <f aca="false">production!$AJ22</f>
        <v>0</v>
      </c>
      <c r="C560" s="268"/>
      <c r="D560" s="270"/>
      <c r="E560" s="268" t="s">
        <v>172</v>
      </c>
      <c r="F560" s="269" t="n">
        <f aca="false">B560</f>
        <v>0</v>
      </c>
      <c r="G560" s="269"/>
    </row>
    <row r="561" customFormat="false" ht="21.75" hidden="false" customHeight="true" outlineLevel="0" collapsed="false">
      <c r="A561" s="270"/>
      <c r="B561" s="271"/>
      <c r="C561" s="270"/>
      <c r="D561" s="270"/>
      <c r="E561" s="270"/>
      <c r="F561" s="271"/>
      <c r="G561" s="271"/>
    </row>
    <row r="562" customFormat="false" ht="21.75" hidden="false" customHeight="true" outlineLevel="0" collapsed="false">
      <c r="A562" s="270"/>
      <c r="B562" s="271"/>
      <c r="C562" s="270"/>
      <c r="D562" s="270"/>
      <c r="E562" s="270"/>
      <c r="F562" s="271"/>
      <c r="G562" s="271"/>
    </row>
    <row r="563" customFormat="false" ht="21.75" hidden="false" customHeight="true" outlineLevel="0" collapsed="false">
      <c r="A563" s="268" t="s">
        <v>173</v>
      </c>
      <c r="B563" s="269" t="n">
        <f aca="false">production!$AX22</f>
        <v>0</v>
      </c>
      <c r="C563" s="268"/>
      <c r="D563" s="270"/>
      <c r="E563" s="268" t="s">
        <v>173</v>
      </c>
      <c r="F563" s="269" t="n">
        <f aca="false">B563</f>
        <v>0</v>
      </c>
      <c r="G563" s="269"/>
    </row>
    <row r="564" customFormat="false" ht="21.75" hidden="false" customHeight="true" outlineLevel="0" collapsed="false">
      <c r="A564" s="268" t="s">
        <v>184</v>
      </c>
      <c r="B564" s="269" t="n">
        <f aca="false">production!$AZ22</f>
        <v>0</v>
      </c>
      <c r="C564" s="268"/>
      <c r="D564" s="270"/>
      <c r="E564" s="268" t="s">
        <v>184</v>
      </c>
      <c r="F564" s="269" t="n">
        <f aca="false">B564</f>
        <v>0</v>
      </c>
      <c r="G564" s="269"/>
    </row>
    <row r="565" customFormat="false" ht="21.75" hidden="false" customHeight="true" outlineLevel="0" collapsed="false">
      <c r="A565" s="270"/>
      <c r="B565" s="271"/>
      <c r="C565" s="270"/>
      <c r="D565" s="270"/>
      <c r="E565" s="270"/>
      <c r="F565" s="271"/>
      <c r="G565" s="271"/>
    </row>
    <row r="566" customFormat="false" ht="21.75" hidden="false" customHeight="true" outlineLevel="0" collapsed="false">
      <c r="A566" s="273" t="s">
        <v>24</v>
      </c>
      <c r="B566" s="274" t="n">
        <f aca="false">production!BI22</f>
        <v>0</v>
      </c>
      <c r="C566" s="274"/>
      <c r="D566" s="270"/>
      <c r="E566" s="273" t="s">
        <v>24</v>
      </c>
      <c r="F566" s="274" t="n">
        <f aca="false">B566</f>
        <v>0</v>
      </c>
      <c r="G566" s="274" t="n">
        <f aca="false">C566</f>
        <v>0</v>
      </c>
    </row>
    <row r="567" customFormat="false" ht="21.75" hidden="false" customHeight="true" outlineLevel="0" collapsed="false">
      <c r="A567" s="273" t="s">
        <v>175</v>
      </c>
      <c r="B567" s="274" t="e">
        <f aca="false">#REF!</f>
        <v>#REF!</v>
      </c>
      <c r="C567" s="274"/>
      <c r="D567" s="270"/>
      <c r="E567" s="273" t="s">
        <v>175</v>
      </c>
      <c r="F567" s="274" t="e">
        <f aca="false">B567</f>
        <v>#REF!</v>
      </c>
      <c r="G567" s="274" t="n">
        <f aca="false">C567</f>
        <v>0</v>
      </c>
    </row>
    <row r="568" customFormat="false" ht="21.75" hidden="false" customHeight="true" outlineLevel="0" collapsed="false">
      <c r="A568" s="270"/>
      <c r="B568" s="271"/>
      <c r="C568" s="270"/>
      <c r="D568" s="270"/>
      <c r="E568" s="270"/>
      <c r="F568" s="271"/>
      <c r="G568" s="271"/>
    </row>
    <row r="569" customFormat="false" ht="21.75" hidden="false" customHeight="true" outlineLevel="0" collapsed="false">
      <c r="A569" s="272" t="s">
        <v>135</v>
      </c>
      <c r="B569" s="264" t="e">
        <f aca="false">SUM(B542:B568)</f>
        <v>#REF!</v>
      </c>
      <c r="C569" s="272"/>
      <c r="E569" s="272" t="s">
        <v>135</v>
      </c>
      <c r="F569" s="269" t="e">
        <f aca="false">SUM(F542:F568)</f>
        <v>#REF!</v>
      </c>
      <c r="G569" s="264"/>
    </row>
    <row r="570" customFormat="false" ht="21.75" hidden="false" customHeight="true" outlineLevel="0" collapsed="false">
      <c r="F570" s="271"/>
    </row>
    <row r="571" customFormat="false" ht="24" hidden="false" customHeight="true" outlineLevel="0" collapsed="false">
      <c r="A571" s="258" t="s">
        <v>151</v>
      </c>
      <c r="B571" s="258"/>
      <c r="C571" s="258"/>
      <c r="D571" s="259"/>
      <c r="E571" s="258" t="s">
        <v>151</v>
      </c>
      <c r="F571" s="258"/>
      <c r="G571" s="258"/>
    </row>
    <row r="572" customFormat="false" ht="24" hidden="false" customHeight="true" outlineLevel="0" collapsed="false">
      <c r="A572" s="260"/>
      <c r="B572" s="267"/>
      <c r="C572" s="260"/>
      <c r="D572" s="260"/>
      <c r="E572" s="260"/>
      <c r="F572" s="267"/>
      <c r="G572" s="267"/>
    </row>
    <row r="573" customFormat="false" ht="21.75" hidden="false" customHeight="true" outlineLevel="0" collapsed="false">
      <c r="A573" s="260" t="s">
        <v>152</v>
      </c>
      <c r="B573" s="261" t="n">
        <f aca="false">$B501</f>
        <v>45994</v>
      </c>
      <c r="C573" s="261"/>
      <c r="D573" s="260"/>
      <c r="E573" s="260" t="s">
        <v>152</v>
      </c>
      <c r="F573" s="261" t="n">
        <f aca="false">B573</f>
        <v>45994</v>
      </c>
      <c r="G573" s="261"/>
    </row>
    <row r="574" customFormat="false" ht="21.75" hidden="false" customHeight="true" outlineLevel="0" collapsed="false">
      <c r="A574" s="260" t="s">
        <v>153</v>
      </c>
      <c r="B574" s="280"/>
      <c r="C574" s="280"/>
      <c r="D574" s="260"/>
      <c r="E574" s="260" t="s">
        <v>153</v>
      </c>
      <c r="F574" s="280" t="n">
        <f aca="false">B574</f>
        <v>0</v>
      </c>
      <c r="G574" s="280"/>
    </row>
    <row r="576" customFormat="false" ht="21.75" hidden="false" customHeight="true" outlineLevel="0" collapsed="false">
      <c r="A576" s="264" t="s">
        <v>154</v>
      </c>
      <c r="B576" s="264" t="s">
        <v>155</v>
      </c>
      <c r="C576" s="264"/>
      <c r="E576" s="264" t="s">
        <v>154</v>
      </c>
      <c r="F576" s="264" t="s">
        <v>155</v>
      </c>
      <c r="G576" s="264"/>
    </row>
    <row r="577" customFormat="false" ht="21.75" hidden="false" customHeight="true" outlineLevel="0" collapsed="false">
      <c r="A577" s="264"/>
      <c r="B577" s="266" t="s">
        <v>156</v>
      </c>
      <c r="C577" s="266" t="s">
        <v>157</v>
      </c>
      <c r="E577" s="264"/>
      <c r="F577" s="266" t="s">
        <v>156</v>
      </c>
      <c r="G577" s="266" t="s">
        <v>157</v>
      </c>
    </row>
    <row r="578" customFormat="false" ht="21.75" hidden="false" customHeight="true" outlineLevel="0" collapsed="false">
      <c r="A578" s="268" t="s">
        <v>158</v>
      </c>
      <c r="B578" s="269" t="n">
        <f aca="false">production!$D23</f>
        <v>0</v>
      </c>
      <c r="C578" s="268"/>
      <c r="D578" s="270"/>
      <c r="E578" s="268" t="s">
        <v>158</v>
      </c>
      <c r="F578" s="269" t="n">
        <f aca="false">B578</f>
        <v>0</v>
      </c>
      <c r="G578" s="269"/>
    </row>
    <row r="579" customFormat="false" ht="21.75" hidden="false" customHeight="true" outlineLevel="0" collapsed="false">
      <c r="A579" s="268" t="s">
        <v>159</v>
      </c>
      <c r="B579" s="269" t="n">
        <f aca="false">production!$E23</f>
        <v>0</v>
      </c>
      <c r="C579" s="268"/>
      <c r="D579" s="270"/>
      <c r="E579" s="268" t="s">
        <v>159</v>
      </c>
      <c r="F579" s="269" t="n">
        <f aca="false">B579</f>
        <v>0</v>
      </c>
      <c r="G579" s="269"/>
    </row>
    <row r="580" customFormat="false" ht="21.75" hidden="false" customHeight="true" outlineLevel="0" collapsed="false">
      <c r="A580" s="270"/>
      <c r="B580" s="271"/>
      <c r="C580" s="270"/>
      <c r="D580" s="270"/>
      <c r="E580" s="270"/>
      <c r="F580" s="271"/>
      <c r="G580" s="271"/>
    </row>
    <row r="581" customFormat="false" ht="21.75" hidden="false" customHeight="true" outlineLevel="0" collapsed="false">
      <c r="A581" s="268" t="s">
        <v>160</v>
      </c>
      <c r="B581" s="269" t="n">
        <f aca="false">production!$I23</f>
        <v>0</v>
      </c>
      <c r="C581" s="268"/>
      <c r="D581" s="270"/>
      <c r="E581" s="268" t="s">
        <v>160</v>
      </c>
      <c r="F581" s="269" t="n">
        <f aca="false">B581</f>
        <v>0</v>
      </c>
      <c r="G581" s="269"/>
    </row>
    <row r="582" customFormat="false" ht="21.75" hidden="false" customHeight="true" outlineLevel="0" collapsed="false">
      <c r="A582" s="268" t="s">
        <v>161</v>
      </c>
      <c r="B582" s="269" t="n">
        <f aca="false">production!$K23</f>
        <v>0</v>
      </c>
      <c r="C582" s="268"/>
      <c r="D582" s="270"/>
      <c r="E582" s="268" t="s">
        <v>161</v>
      </c>
      <c r="F582" s="269" t="n">
        <f aca="false">B582</f>
        <v>0</v>
      </c>
      <c r="G582" s="269"/>
    </row>
    <row r="583" customFormat="false" ht="21.75" hidden="false" customHeight="true" outlineLevel="0" collapsed="false">
      <c r="A583" s="268" t="s">
        <v>162</v>
      </c>
      <c r="B583" s="269" t="n">
        <f aca="false">production!$L23</f>
        <v>0</v>
      </c>
      <c r="C583" s="268"/>
      <c r="D583" s="270"/>
      <c r="E583" s="268" t="s">
        <v>162</v>
      </c>
      <c r="F583" s="269" t="n">
        <f aca="false">B583</f>
        <v>0</v>
      </c>
      <c r="G583" s="269"/>
    </row>
    <row r="584" customFormat="false" ht="21.75" hidden="false" customHeight="true" outlineLevel="0" collapsed="false">
      <c r="A584" s="268" t="s">
        <v>163</v>
      </c>
      <c r="B584" s="269" t="n">
        <f aca="false">production!$N23</f>
        <v>0</v>
      </c>
      <c r="C584" s="268"/>
      <c r="D584" s="270"/>
      <c r="E584" s="268" t="s">
        <v>163</v>
      </c>
      <c r="F584" s="269" t="n">
        <f aca="false">B584</f>
        <v>0</v>
      </c>
      <c r="G584" s="269"/>
    </row>
    <row r="585" customFormat="false" ht="21.75" hidden="false" customHeight="true" outlineLevel="0" collapsed="false">
      <c r="A585" s="268" t="s">
        <v>164</v>
      </c>
      <c r="B585" s="269" t="n">
        <f aca="false">production!$Q23</f>
        <v>0</v>
      </c>
      <c r="C585" s="268"/>
      <c r="D585" s="270"/>
      <c r="E585" s="268" t="s">
        <v>164</v>
      </c>
      <c r="F585" s="269" t="n">
        <f aca="false">B585</f>
        <v>0</v>
      </c>
      <c r="G585" s="269"/>
    </row>
    <row r="586" customFormat="false" ht="21.75" hidden="false" customHeight="true" outlineLevel="0" collapsed="false">
      <c r="A586" s="268" t="s">
        <v>165</v>
      </c>
      <c r="B586" s="269" t="n">
        <f aca="false">production!$R23</f>
        <v>0</v>
      </c>
      <c r="C586" s="268"/>
      <c r="D586" s="270"/>
      <c r="E586" s="268" t="s">
        <v>165</v>
      </c>
      <c r="F586" s="269" t="n">
        <f aca="false">B586</f>
        <v>0</v>
      </c>
      <c r="G586" s="269"/>
    </row>
    <row r="587" customFormat="false" ht="21.75" hidden="false" customHeight="true" outlineLevel="0" collapsed="false">
      <c r="A587" s="268" t="s">
        <v>166</v>
      </c>
      <c r="B587" s="269" t="n">
        <f aca="false">production!$S23</f>
        <v>0</v>
      </c>
      <c r="C587" s="268"/>
      <c r="D587" s="270"/>
      <c r="E587" s="268" t="s">
        <v>166</v>
      </c>
      <c r="F587" s="269" t="n">
        <f aca="false">B587</f>
        <v>0</v>
      </c>
      <c r="G587" s="269"/>
    </row>
    <row r="588" customFormat="false" ht="21.75" hidden="false" customHeight="true" outlineLevel="0" collapsed="false">
      <c r="A588" s="268" t="s">
        <v>167</v>
      </c>
      <c r="B588" s="269" t="n">
        <f aca="false">production!$U23</f>
        <v>0</v>
      </c>
      <c r="C588" s="268"/>
      <c r="D588" s="270"/>
      <c r="E588" s="268" t="s">
        <v>167</v>
      </c>
      <c r="F588" s="269" t="n">
        <f aca="false">B588</f>
        <v>0</v>
      </c>
      <c r="G588" s="269"/>
    </row>
    <row r="589" customFormat="false" ht="21.75" hidden="false" customHeight="true" outlineLevel="0" collapsed="false">
      <c r="A589" s="268" t="s">
        <v>168</v>
      </c>
      <c r="B589" s="269" t="n">
        <f aca="false">production!$V23</f>
        <v>0</v>
      </c>
      <c r="C589" s="268"/>
      <c r="D589" s="270"/>
      <c r="E589" s="268" t="s">
        <v>168</v>
      </c>
      <c r="F589" s="269" t="n">
        <f aca="false">B589</f>
        <v>0</v>
      </c>
      <c r="G589" s="269"/>
    </row>
    <row r="590" customFormat="false" ht="21.75" hidden="false" customHeight="true" outlineLevel="0" collapsed="false">
      <c r="A590" s="270"/>
      <c r="B590" s="271"/>
      <c r="C590" s="270"/>
      <c r="D590" s="270"/>
      <c r="E590" s="270"/>
      <c r="F590" s="271"/>
      <c r="G590" s="271"/>
    </row>
    <row r="591" customFormat="false" ht="21.75" hidden="false" customHeight="true" outlineLevel="0" collapsed="false">
      <c r="A591" s="270"/>
      <c r="B591" s="271"/>
      <c r="C591" s="270"/>
      <c r="D591" s="270"/>
      <c r="E591" s="270"/>
      <c r="F591" s="271"/>
      <c r="G591" s="271"/>
    </row>
    <row r="592" customFormat="false" ht="21.75" hidden="false" customHeight="true" outlineLevel="0" collapsed="false">
      <c r="A592" s="270"/>
      <c r="B592" s="271"/>
      <c r="C592" s="270"/>
      <c r="D592" s="270"/>
      <c r="E592" s="270"/>
      <c r="F592" s="271"/>
      <c r="G592" s="271"/>
    </row>
    <row r="593" customFormat="false" ht="21.75" hidden="false" customHeight="true" outlineLevel="0" collapsed="false">
      <c r="A593" s="268" t="s">
        <v>169</v>
      </c>
      <c r="B593" s="269" t="n">
        <f aca="false">production!$AC23</f>
        <v>0</v>
      </c>
      <c r="C593" s="268"/>
      <c r="D593" s="270"/>
      <c r="E593" s="268" t="s">
        <v>169</v>
      </c>
      <c r="F593" s="269" t="n">
        <f aca="false">B593</f>
        <v>0</v>
      </c>
      <c r="G593" s="269"/>
    </row>
    <row r="594" customFormat="false" ht="21.75" hidden="false" customHeight="true" outlineLevel="0" collapsed="false">
      <c r="A594" s="268" t="s">
        <v>170</v>
      </c>
      <c r="B594" s="269" t="n">
        <f aca="false">production!$AD23</f>
        <v>0</v>
      </c>
      <c r="C594" s="268"/>
      <c r="D594" s="270"/>
      <c r="E594" s="268" t="s">
        <v>170</v>
      </c>
      <c r="F594" s="269" t="n">
        <f aca="false">B594</f>
        <v>0</v>
      </c>
      <c r="G594" s="269"/>
    </row>
    <row r="595" customFormat="false" ht="21.75" hidden="false" customHeight="true" outlineLevel="0" collapsed="false">
      <c r="A595" s="268" t="s">
        <v>171</v>
      </c>
      <c r="B595" s="269" t="n">
        <f aca="false">production!$AI23</f>
        <v>0</v>
      </c>
      <c r="C595" s="268"/>
      <c r="D595" s="270"/>
      <c r="E595" s="268" t="s">
        <v>171</v>
      </c>
      <c r="F595" s="269" t="n">
        <f aca="false">B595</f>
        <v>0</v>
      </c>
      <c r="G595" s="269"/>
    </row>
    <row r="596" customFormat="false" ht="21.75" hidden="false" customHeight="true" outlineLevel="0" collapsed="false">
      <c r="A596" s="268" t="s">
        <v>172</v>
      </c>
      <c r="B596" s="269" t="n">
        <f aca="false">production!$AJ23</f>
        <v>0</v>
      </c>
      <c r="C596" s="268"/>
      <c r="D596" s="270"/>
      <c r="E596" s="268" t="s">
        <v>172</v>
      </c>
      <c r="F596" s="269" t="n">
        <f aca="false">B596</f>
        <v>0</v>
      </c>
      <c r="G596" s="269"/>
    </row>
    <row r="597" customFormat="false" ht="21.75" hidden="false" customHeight="true" outlineLevel="0" collapsed="false">
      <c r="A597" s="270"/>
      <c r="B597" s="271"/>
      <c r="C597" s="270"/>
      <c r="D597" s="270"/>
      <c r="E597" s="270"/>
      <c r="F597" s="271"/>
      <c r="G597" s="271"/>
    </row>
    <row r="598" customFormat="false" ht="21.75" hidden="false" customHeight="true" outlineLevel="0" collapsed="false">
      <c r="A598" s="270"/>
      <c r="B598" s="271"/>
      <c r="C598" s="270"/>
      <c r="D598" s="270"/>
      <c r="E598" s="270"/>
      <c r="F598" s="271"/>
      <c r="G598" s="271"/>
    </row>
    <row r="599" customFormat="false" ht="21.75" hidden="false" customHeight="true" outlineLevel="0" collapsed="false">
      <c r="A599" s="268" t="s">
        <v>173</v>
      </c>
      <c r="B599" s="269" t="n">
        <f aca="false">production!$AX23</f>
        <v>0</v>
      </c>
      <c r="C599" s="268"/>
      <c r="D599" s="270"/>
      <c r="E599" s="268" t="s">
        <v>173</v>
      </c>
      <c r="F599" s="269" t="n">
        <f aca="false">B599</f>
        <v>0</v>
      </c>
      <c r="G599" s="269"/>
    </row>
    <row r="600" customFormat="false" ht="21.75" hidden="false" customHeight="true" outlineLevel="0" collapsed="false">
      <c r="A600" s="268" t="s">
        <v>184</v>
      </c>
      <c r="B600" s="269" t="n">
        <f aca="false">production!$AZ23</f>
        <v>0</v>
      </c>
      <c r="C600" s="268"/>
      <c r="D600" s="270"/>
      <c r="E600" s="268" t="s">
        <v>184</v>
      </c>
      <c r="F600" s="269" t="n">
        <f aca="false">B600</f>
        <v>0</v>
      </c>
      <c r="G600" s="269"/>
    </row>
    <row r="601" customFormat="false" ht="21.75" hidden="false" customHeight="true" outlineLevel="0" collapsed="false">
      <c r="A601" s="270"/>
      <c r="B601" s="271"/>
      <c r="C601" s="270"/>
      <c r="D601" s="270"/>
      <c r="E601" s="270"/>
      <c r="F601" s="271"/>
      <c r="G601" s="271"/>
    </row>
    <row r="602" customFormat="false" ht="21.75" hidden="false" customHeight="true" outlineLevel="0" collapsed="false">
      <c r="A602" s="273" t="s">
        <v>24</v>
      </c>
      <c r="B602" s="274" t="n">
        <f aca="false">production!BI23</f>
        <v>0</v>
      </c>
      <c r="C602" s="274"/>
      <c r="D602" s="270"/>
      <c r="E602" s="273" t="s">
        <v>24</v>
      </c>
      <c r="F602" s="274" t="n">
        <f aca="false">B602</f>
        <v>0</v>
      </c>
      <c r="G602" s="274" t="n">
        <f aca="false">C602</f>
        <v>0</v>
      </c>
    </row>
    <row r="603" customFormat="false" ht="21.75" hidden="false" customHeight="true" outlineLevel="0" collapsed="false">
      <c r="A603" s="273" t="s">
        <v>175</v>
      </c>
      <c r="B603" s="274" t="e">
        <f aca="false">#REF!</f>
        <v>#REF!</v>
      </c>
      <c r="C603" s="274"/>
      <c r="D603" s="270"/>
      <c r="E603" s="273" t="s">
        <v>175</v>
      </c>
      <c r="F603" s="274" t="e">
        <f aca="false">B603</f>
        <v>#REF!</v>
      </c>
      <c r="G603" s="274" t="n">
        <f aca="false">C603</f>
        <v>0</v>
      </c>
    </row>
    <row r="604" customFormat="false" ht="21.75" hidden="false" customHeight="true" outlineLevel="0" collapsed="false">
      <c r="A604" s="270"/>
      <c r="B604" s="271"/>
      <c r="C604" s="270"/>
      <c r="D604" s="270"/>
      <c r="E604" s="270"/>
      <c r="F604" s="271"/>
      <c r="G604" s="271"/>
    </row>
    <row r="605" customFormat="false" ht="21.75" hidden="false" customHeight="true" outlineLevel="0" collapsed="false">
      <c r="A605" s="272" t="s">
        <v>135</v>
      </c>
      <c r="B605" s="264" t="e">
        <f aca="false">SUM(B578:B604)</f>
        <v>#REF!</v>
      </c>
      <c r="C605" s="272"/>
      <c r="E605" s="272" t="s">
        <v>135</v>
      </c>
      <c r="F605" s="269" t="e">
        <f aca="false">SUM(F578:F604)</f>
        <v>#REF!</v>
      </c>
      <c r="G605" s="264"/>
    </row>
    <row r="606" customFormat="false" ht="21.75" hidden="false" customHeight="true" outlineLevel="0" collapsed="false">
      <c r="F606" s="271"/>
    </row>
    <row r="607" customFormat="false" ht="24" hidden="false" customHeight="true" outlineLevel="0" collapsed="false">
      <c r="A607" s="258" t="s">
        <v>151</v>
      </c>
      <c r="B607" s="258"/>
      <c r="C607" s="258"/>
      <c r="D607" s="259"/>
      <c r="E607" s="258" t="s">
        <v>151</v>
      </c>
      <c r="F607" s="258"/>
      <c r="G607" s="258"/>
    </row>
    <row r="608" customFormat="false" ht="24" hidden="false" customHeight="true" outlineLevel="0" collapsed="false">
      <c r="A608" s="260"/>
      <c r="B608" s="267"/>
      <c r="C608" s="260"/>
      <c r="D608" s="260"/>
      <c r="E608" s="260"/>
      <c r="F608" s="267"/>
      <c r="G608" s="267"/>
    </row>
    <row r="609" customFormat="false" ht="21.75" hidden="false" customHeight="true" outlineLevel="0" collapsed="false">
      <c r="A609" s="260" t="s">
        <v>152</v>
      </c>
      <c r="B609" s="261" t="n">
        <f aca="false">$B573</f>
        <v>45994</v>
      </c>
      <c r="C609" s="261"/>
      <c r="D609" s="260"/>
      <c r="E609" s="260" t="s">
        <v>152</v>
      </c>
      <c r="F609" s="261" t="n">
        <f aca="false">B609</f>
        <v>45994</v>
      </c>
      <c r="G609" s="261"/>
    </row>
    <row r="610" customFormat="false" ht="21.75" hidden="false" customHeight="true" outlineLevel="0" collapsed="false">
      <c r="A610" s="260" t="s">
        <v>153</v>
      </c>
      <c r="B610" s="280" t="str">
        <f aca="false">production!B23</f>
        <v/>
      </c>
      <c r="C610" s="280"/>
      <c r="D610" s="260"/>
      <c r="E610" s="260" t="s">
        <v>153</v>
      </c>
      <c r="F610" s="280" t="str">
        <f aca="false">B610</f>
        <v/>
      </c>
      <c r="G610" s="280"/>
    </row>
    <row r="612" customFormat="false" ht="21.75" hidden="false" customHeight="true" outlineLevel="0" collapsed="false">
      <c r="A612" s="264" t="s">
        <v>154</v>
      </c>
      <c r="B612" s="264" t="s">
        <v>155</v>
      </c>
      <c r="C612" s="264"/>
      <c r="E612" s="264" t="s">
        <v>154</v>
      </c>
      <c r="F612" s="264" t="s">
        <v>155</v>
      </c>
      <c r="G612" s="264"/>
    </row>
    <row r="613" customFormat="false" ht="21.75" hidden="false" customHeight="true" outlineLevel="0" collapsed="false">
      <c r="A613" s="264"/>
      <c r="B613" s="266" t="s">
        <v>156</v>
      </c>
      <c r="C613" s="266" t="s">
        <v>157</v>
      </c>
      <c r="E613" s="264"/>
      <c r="F613" s="266" t="s">
        <v>156</v>
      </c>
      <c r="G613" s="266" t="s">
        <v>157</v>
      </c>
    </row>
    <row r="614" customFormat="false" ht="21.75" hidden="false" customHeight="true" outlineLevel="0" collapsed="false">
      <c r="A614" s="268" t="s">
        <v>158</v>
      </c>
      <c r="B614" s="269" t="e">
        <f aca="false">#REF!</f>
        <v>#REF!</v>
      </c>
      <c r="C614" s="268"/>
      <c r="D614" s="270"/>
      <c r="E614" s="268" t="s">
        <v>158</v>
      </c>
      <c r="F614" s="269" t="e">
        <f aca="false">B614</f>
        <v>#REF!</v>
      </c>
      <c r="G614" s="269"/>
    </row>
    <row r="615" customFormat="false" ht="21.75" hidden="false" customHeight="true" outlineLevel="0" collapsed="false">
      <c r="A615" s="268" t="s">
        <v>159</v>
      </c>
      <c r="B615" s="269" t="e">
        <f aca="false">#REF!</f>
        <v>#REF!</v>
      </c>
      <c r="C615" s="268"/>
      <c r="D615" s="270"/>
      <c r="E615" s="268" t="s">
        <v>159</v>
      </c>
      <c r="F615" s="269" t="e">
        <f aca="false">B615</f>
        <v>#REF!</v>
      </c>
      <c r="G615" s="269"/>
    </row>
    <row r="616" customFormat="false" ht="21.75" hidden="false" customHeight="true" outlineLevel="0" collapsed="false">
      <c r="A616" s="270"/>
      <c r="B616" s="271"/>
      <c r="C616" s="270"/>
      <c r="D616" s="270"/>
      <c r="E616" s="270"/>
      <c r="F616" s="271"/>
      <c r="G616" s="271"/>
    </row>
    <row r="617" customFormat="false" ht="21.75" hidden="false" customHeight="true" outlineLevel="0" collapsed="false">
      <c r="A617" s="268" t="s">
        <v>160</v>
      </c>
      <c r="B617" s="269" t="e">
        <f aca="false">#REF!</f>
        <v>#REF!</v>
      </c>
      <c r="C617" s="268"/>
      <c r="D617" s="270"/>
      <c r="E617" s="268" t="s">
        <v>160</v>
      </c>
      <c r="F617" s="269" t="e">
        <f aca="false">B617</f>
        <v>#REF!</v>
      </c>
      <c r="G617" s="269"/>
    </row>
    <row r="618" customFormat="false" ht="21.75" hidden="false" customHeight="true" outlineLevel="0" collapsed="false">
      <c r="A618" s="268" t="s">
        <v>161</v>
      </c>
      <c r="B618" s="269" t="e">
        <f aca="false">#REF!</f>
        <v>#REF!</v>
      </c>
      <c r="C618" s="268"/>
      <c r="D618" s="270"/>
      <c r="E618" s="268" t="s">
        <v>161</v>
      </c>
      <c r="F618" s="269" t="e">
        <f aca="false">B618</f>
        <v>#REF!</v>
      </c>
      <c r="G618" s="269"/>
    </row>
    <row r="619" customFormat="false" ht="21.75" hidden="false" customHeight="true" outlineLevel="0" collapsed="false">
      <c r="A619" s="268" t="s">
        <v>162</v>
      </c>
      <c r="B619" s="269" t="e">
        <f aca="false">#REF!</f>
        <v>#REF!</v>
      </c>
      <c r="C619" s="268"/>
      <c r="D619" s="270"/>
      <c r="E619" s="268" t="s">
        <v>162</v>
      </c>
      <c r="F619" s="269" t="e">
        <f aca="false">B619</f>
        <v>#REF!</v>
      </c>
      <c r="G619" s="269"/>
    </row>
    <row r="620" customFormat="false" ht="21.75" hidden="false" customHeight="true" outlineLevel="0" collapsed="false">
      <c r="A620" s="268" t="s">
        <v>163</v>
      </c>
      <c r="B620" s="269" t="e">
        <f aca="false">#REF!</f>
        <v>#REF!</v>
      </c>
      <c r="C620" s="268"/>
      <c r="D620" s="270"/>
      <c r="E620" s="268" t="s">
        <v>163</v>
      </c>
      <c r="F620" s="269" t="e">
        <f aca="false">B620</f>
        <v>#REF!</v>
      </c>
      <c r="G620" s="269"/>
    </row>
    <row r="621" customFormat="false" ht="21.75" hidden="false" customHeight="true" outlineLevel="0" collapsed="false">
      <c r="A621" s="268" t="s">
        <v>164</v>
      </c>
      <c r="B621" s="269" t="e">
        <f aca="false">#REF!</f>
        <v>#REF!</v>
      </c>
      <c r="C621" s="268"/>
      <c r="D621" s="270"/>
      <c r="E621" s="268" t="s">
        <v>164</v>
      </c>
      <c r="F621" s="269" t="e">
        <f aca="false">B621</f>
        <v>#REF!</v>
      </c>
      <c r="G621" s="269"/>
    </row>
    <row r="622" customFormat="false" ht="21.75" hidden="false" customHeight="true" outlineLevel="0" collapsed="false">
      <c r="A622" s="268" t="s">
        <v>165</v>
      </c>
      <c r="B622" s="269" t="e">
        <f aca="false">#REF!</f>
        <v>#REF!</v>
      </c>
      <c r="C622" s="268"/>
      <c r="D622" s="270"/>
      <c r="E622" s="268" t="s">
        <v>165</v>
      </c>
      <c r="F622" s="269" t="e">
        <f aca="false">B622</f>
        <v>#REF!</v>
      </c>
      <c r="G622" s="269"/>
    </row>
    <row r="623" customFormat="false" ht="21.75" hidden="false" customHeight="true" outlineLevel="0" collapsed="false">
      <c r="A623" s="268" t="s">
        <v>166</v>
      </c>
      <c r="B623" s="269" t="e">
        <f aca="false">#REF!</f>
        <v>#REF!</v>
      </c>
      <c r="C623" s="268"/>
      <c r="D623" s="270"/>
      <c r="E623" s="268" t="s">
        <v>166</v>
      </c>
      <c r="F623" s="269" t="e">
        <f aca="false">B623</f>
        <v>#REF!</v>
      </c>
      <c r="G623" s="269"/>
    </row>
    <row r="624" customFormat="false" ht="21.75" hidden="false" customHeight="true" outlineLevel="0" collapsed="false">
      <c r="A624" s="268" t="s">
        <v>167</v>
      </c>
      <c r="B624" s="269" t="e">
        <f aca="false">#REF!</f>
        <v>#REF!</v>
      </c>
      <c r="C624" s="268"/>
      <c r="D624" s="270"/>
      <c r="E624" s="268" t="s">
        <v>167</v>
      </c>
      <c r="F624" s="269" t="e">
        <f aca="false">B624</f>
        <v>#REF!</v>
      </c>
      <c r="G624" s="269"/>
    </row>
    <row r="625" customFormat="false" ht="21.75" hidden="false" customHeight="true" outlineLevel="0" collapsed="false">
      <c r="A625" s="268" t="s">
        <v>168</v>
      </c>
      <c r="B625" s="269" t="e">
        <f aca="false">#REF!</f>
        <v>#REF!</v>
      </c>
      <c r="C625" s="268"/>
      <c r="D625" s="270"/>
      <c r="E625" s="268" t="s">
        <v>168</v>
      </c>
      <c r="F625" s="269" t="e">
        <f aca="false">B625</f>
        <v>#REF!</v>
      </c>
      <c r="G625" s="269"/>
    </row>
    <row r="626" customFormat="false" ht="21.75" hidden="false" customHeight="true" outlineLevel="0" collapsed="false">
      <c r="A626" s="270"/>
      <c r="B626" s="271"/>
      <c r="C626" s="270"/>
      <c r="D626" s="270"/>
      <c r="E626" s="270"/>
      <c r="F626" s="271"/>
      <c r="G626" s="271"/>
    </row>
    <row r="627" customFormat="false" ht="21.75" hidden="false" customHeight="true" outlineLevel="0" collapsed="false">
      <c r="A627" s="270"/>
      <c r="B627" s="271"/>
      <c r="C627" s="270"/>
      <c r="D627" s="270"/>
      <c r="E627" s="270"/>
      <c r="F627" s="271"/>
      <c r="G627" s="271"/>
    </row>
    <row r="628" customFormat="false" ht="21.75" hidden="false" customHeight="true" outlineLevel="0" collapsed="false">
      <c r="A628" s="270"/>
      <c r="B628" s="271"/>
      <c r="C628" s="270"/>
      <c r="D628" s="270"/>
      <c r="E628" s="270"/>
      <c r="F628" s="271"/>
      <c r="G628" s="271"/>
    </row>
    <row r="629" customFormat="false" ht="21.75" hidden="false" customHeight="true" outlineLevel="0" collapsed="false">
      <c r="A629" s="268" t="s">
        <v>169</v>
      </c>
      <c r="B629" s="269" t="e">
        <f aca="false">#REF!</f>
        <v>#REF!</v>
      </c>
      <c r="C629" s="268"/>
      <c r="D629" s="270"/>
      <c r="E629" s="268" t="s">
        <v>169</v>
      </c>
      <c r="F629" s="269" t="e">
        <f aca="false">B629</f>
        <v>#REF!</v>
      </c>
      <c r="G629" s="269"/>
    </row>
    <row r="630" customFormat="false" ht="21.75" hidden="false" customHeight="true" outlineLevel="0" collapsed="false">
      <c r="A630" s="268" t="s">
        <v>170</v>
      </c>
      <c r="B630" s="269" t="e">
        <f aca="false">#REF!</f>
        <v>#REF!</v>
      </c>
      <c r="C630" s="268"/>
      <c r="D630" s="270"/>
      <c r="E630" s="268" t="s">
        <v>170</v>
      </c>
      <c r="F630" s="269" t="e">
        <f aca="false">B630</f>
        <v>#REF!</v>
      </c>
      <c r="G630" s="269"/>
    </row>
    <row r="631" customFormat="false" ht="21.75" hidden="false" customHeight="true" outlineLevel="0" collapsed="false">
      <c r="A631" s="268" t="s">
        <v>171</v>
      </c>
      <c r="B631" s="269" t="e">
        <f aca="false">#REF!</f>
        <v>#REF!</v>
      </c>
      <c r="C631" s="268"/>
      <c r="D631" s="270"/>
      <c r="E631" s="268" t="s">
        <v>171</v>
      </c>
      <c r="F631" s="269" t="e">
        <f aca="false">B631</f>
        <v>#REF!</v>
      </c>
      <c r="G631" s="269"/>
    </row>
    <row r="632" customFormat="false" ht="21.75" hidden="false" customHeight="true" outlineLevel="0" collapsed="false">
      <c r="A632" s="268" t="s">
        <v>172</v>
      </c>
      <c r="B632" s="269" t="e">
        <f aca="false">#REF!</f>
        <v>#REF!</v>
      </c>
      <c r="C632" s="268"/>
      <c r="D632" s="270"/>
      <c r="E632" s="268" t="s">
        <v>172</v>
      </c>
      <c r="F632" s="269" t="e">
        <f aca="false">B632</f>
        <v>#REF!</v>
      </c>
      <c r="G632" s="269"/>
    </row>
    <row r="633" customFormat="false" ht="21.75" hidden="false" customHeight="true" outlineLevel="0" collapsed="false">
      <c r="A633" s="270"/>
      <c r="B633" s="271"/>
      <c r="C633" s="270"/>
      <c r="D633" s="270"/>
      <c r="E633" s="270"/>
      <c r="F633" s="271"/>
      <c r="G633" s="271"/>
    </row>
    <row r="634" customFormat="false" ht="21.75" hidden="false" customHeight="true" outlineLevel="0" collapsed="false">
      <c r="A634" s="270"/>
      <c r="B634" s="271"/>
      <c r="C634" s="270"/>
      <c r="D634" s="270"/>
      <c r="E634" s="270"/>
      <c r="F634" s="271"/>
      <c r="G634" s="271"/>
    </row>
    <row r="635" customFormat="false" ht="21.75" hidden="false" customHeight="true" outlineLevel="0" collapsed="false">
      <c r="A635" s="268" t="s">
        <v>173</v>
      </c>
      <c r="B635" s="269" t="e">
        <f aca="false">#REF!</f>
        <v>#REF!</v>
      </c>
      <c r="C635" s="268"/>
      <c r="D635" s="270"/>
      <c r="E635" s="268" t="s">
        <v>173</v>
      </c>
      <c r="F635" s="269" t="e">
        <f aca="false">B635</f>
        <v>#REF!</v>
      </c>
      <c r="G635" s="269"/>
    </row>
    <row r="636" customFormat="false" ht="21.75" hidden="false" customHeight="true" outlineLevel="0" collapsed="false">
      <c r="A636" s="268" t="s">
        <v>184</v>
      </c>
      <c r="B636" s="269" t="e">
        <f aca="false">#REF!</f>
        <v>#REF!</v>
      </c>
      <c r="C636" s="268"/>
      <c r="D636" s="270"/>
      <c r="E636" s="268" t="s">
        <v>184</v>
      </c>
      <c r="F636" s="269" t="e">
        <f aca="false">B636</f>
        <v>#REF!</v>
      </c>
      <c r="G636" s="269"/>
    </row>
    <row r="637" customFormat="false" ht="21.75" hidden="false" customHeight="true" outlineLevel="0" collapsed="false">
      <c r="A637" s="270"/>
      <c r="B637" s="271"/>
      <c r="C637" s="270"/>
      <c r="D637" s="270"/>
      <c r="E637" s="270"/>
      <c r="F637" s="271"/>
      <c r="G637" s="271"/>
    </row>
    <row r="638" customFormat="false" ht="21.75" hidden="false" customHeight="true" outlineLevel="0" collapsed="false">
      <c r="A638" s="270"/>
      <c r="B638" s="271"/>
      <c r="C638" s="270"/>
      <c r="D638" s="270"/>
      <c r="E638" s="270"/>
      <c r="F638" s="271"/>
      <c r="G638" s="271"/>
    </row>
    <row r="639" customFormat="false" ht="21.75" hidden="false" customHeight="true" outlineLevel="0" collapsed="false">
      <c r="A639" s="270"/>
      <c r="B639" s="271"/>
      <c r="C639" s="270"/>
      <c r="D639" s="270"/>
      <c r="E639" s="270"/>
      <c r="F639" s="271"/>
      <c r="G639" s="271"/>
    </row>
    <row r="640" customFormat="false" ht="21.75" hidden="false" customHeight="true" outlineLevel="0" collapsed="false">
      <c r="A640" s="270"/>
      <c r="B640" s="271"/>
      <c r="C640" s="270"/>
      <c r="D640" s="270"/>
      <c r="E640" s="270"/>
      <c r="F640" s="271"/>
      <c r="G640" s="271"/>
    </row>
    <row r="641" customFormat="false" ht="21.75" hidden="false" customHeight="true" outlineLevel="0" collapsed="false">
      <c r="A641" s="272" t="s">
        <v>135</v>
      </c>
      <c r="B641" s="264" t="e">
        <f aca="false">SUM(B614:B640)</f>
        <v>#REF!</v>
      </c>
      <c r="C641" s="272"/>
      <c r="E641" s="272" t="s">
        <v>135</v>
      </c>
      <c r="F641" s="269" t="e">
        <f aca="false">SUM(F614:F640)</f>
        <v>#REF!</v>
      </c>
      <c r="G641" s="264"/>
    </row>
    <row r="642" customFormat="false" ht="21.75" hidden="false" customHeight="true" outlineLevel="0" collapsed="false">
      <c r="F642" s="271"/>
    </row>
    <row r="643" customFormat="false" ht="24" hidden="false" customHeight="true" outlineLevel="0" collapsed="false">
      <c r="A643" s="258" t="s">
        <v>151</v>
      </c>
      <c r="B643" s="258"/>
      <c r="C643" s="258"/>
      <c r="D643" s="259"/>
      <c r="E643" s="258" t="s">
        <v>151</v>
      </c>
      <c r="F643" s="258"/>
      <c r="G643" s="258"/>
    </row>
    <row r="644" customFormat="false" ht="24" hidden="false" customHeight="true" outlineLevel="0" collapsed="false">
      <c r="A644" s="260"/>
      <c r="B644" s="267"/>
      <c r="C644" s="260"/>
      <c r="D644" s="260"/>
      <c r="E644" s="260"/>
      <c r="F644" s="267"/>
      <c r="G644" s="267"/>
    </row>
    <row r="645" customFormat="false" ht="21.75" hidden="false" customHeight="true" outlineLevel="0" collapsed="false">
      <c r="A645" s="260" t="s">
        <v>152</v>
      </c>
      <c r="B645" s="261" t="n">
        <f aca="false">$B609</f>
        <v>45994</v>
      </c>
      <c r="C645" s="261"/>
      <c r="D645" s="260"/>
      <c r="E645" s="260" t="s">
        <v>152</v>
      </c>
      <c r="F645" s="261" t="n">
        <f aca="false">B645</f>
        <v>45994</v>
      </c>
      <c r="G645" s="261"/>
    </row>
    <row r="646" customFormat="false" ht="21.75" hidden="false" customHeight="true" outlineLevel="0" collapsed="false">
      <c r="A646" s="260" t="s">
        <v>153</v>
      </c>
      <c r="B646" s="278" t="e">
        <f aca="false">#REF!</f>
        <v>#REF!</v>
      </c>
      <c r="C646" s="278"/>
      <c r="D646" s="260"/>
      <c r="E646" s="260" t="s">
        <v>153</v>
      </c>
      <c r="F646" s="278" t="e">
        <f aca="false">B646</f>
        <v>#REF!</v>
      </c>
      <c r="G646" s="278"/>
    </row>
    <row r="648" customFormat="false" ht="21.75" hidden="false" customHeight="true" outlineLevel="0" collapsed="false">
      <c r="A648" s="264" t="s">
        <v>154</v>
      </c>
      <c r="B648" s="264" t="s">
        <v>155</v>
      </c>
      <c r="C648" s="264"/>
      <c r="E648" s="264" t="s">
        <v>154</v>
      </c>
      <c r="F648" s="264" t="s">
        <v>155</v>
      </c>
      <c r="G648" s="264"/>
    </row>
    <row r="649" customFormat="false" ht="21.75" hidden="false" customHeight="true" outlineLevel="0" collapsed="false">
      <c r="A649" s="264"/>
      <c r="B649" s="266" t="s">
        <v>156</v>
      </c>
      <c r="C649" s="266" t="s">
        <v>157</v>
      </c>
      <c r="E649" s="264"/>
      <c r="F649" s="266" t="s">
        <v>156</v>
      </c>
      <c r="G649" s="266" t="s">
        <v>157</v>
      </c>
    </row>
    <row r="650" customFormat="false" ht="21.75" hidden="false" customHeight="true" outlineLevel="0" collapsed="false">
      <c r="A650" s="268" t="s">
        <v>158</v>
      </c>
      <c r="B650" s="269" t="n">
        <f aca="false">production!$D29</f>
        <v>0</v>
      </c>
      <c r="C650" s="268"/>
      <c r="D650" s="270"/>
      <c r="E650" s="268" t="s">
        <v>158</v>
      </c>
      <c r="F650" s="269" t="n">
        <f aca="false">B650</f>
        <v>0</v>
      </c>
      <c r="G650" s="269"/>
    </row>
    <row r="651" customFormat="false" ht="21.75" hidden="false" customHeight="true" outlineLevel="0" collapsed="false">
      <c r="A651" s="268" t="s">
        <v>159</v>
      </c>
      <c r="B651" s="269" t="n">
        <f aca="false">production!$E29</f>
        <v>0</v>
      </c>
      <c r="C651" s="268"/>
      <c r="D651" s="270"/>
      <c r="E651" s="268" t="s">
        <v>159</v>
      </c>
      <c r="F651" s="269" t="n">
        <f aca="false">B651</f>
        <v>0</v>
      </c>
      <c r="G651" s="269"/>
    </row>
    <row r="652" customFormat="false" ht="21.75" hidden="false" customHeight="true" outlineLevel="0" collapsed="false">
      <c r="A652" s="270"/>
      <c r="B652" s="271"/>
      <c r="C652" s="270"/>
      <c r="D652" s="270"/>
      <c r="E652" s="270"/>
      <c r="F652" s="271"/>
      <c r="G652" s="271"/>
    </row>
    <row r="653" customFormat="false" ht="21.75" hidden="false" customHeight="true" outlineLevel="0" collapsed="false">
      <c r="A653" s="268" t="s">
        <v>160</v>
      </c>
      <c r="B653" s="269" t="n">
        <f aca="false">production!$I29</f>
        <v>0</v>
      </c>
      <c r="C653" s="268"/>
      <c r="D653" s="270"/>
      <c r="E653" s="268" t="s">
        <v>160</v>
      </c>
      <c r="F653" s="269" t="n">
        <f aca="false">B653</f>
        <v>0</v>
      </c>
      <c r="G653" s="269"/>
    </row>
    <row r="654" customFormat="false" ht="21.75" hidden="false" customHeight="true" outlineLevel="0" collapsed="false">
      <c r="A654" s="268" t="s">
        <v>161</v>
      </c>
      <c r="B654" s="269" t="n">
        <f aca="false">production!$K29</f>
        <v>0</v>
      </c>
      <c r="C654" s="268"/>
      <c r="D654" s="270"/>
      <c r="E654" s="268" t="s">
        <v>161</v>
      </c>
      <c r="F654" s="269" t="n">
        <f aca="false">B654</f>
        <v>0</v>
      </c>
      <c r="G654" s="269"/>
    </row>
    <row r="655" customFormat="false" ht="21.75" hidden="false" customHeight="true" outlineLevel="0" collapsed="false">
      <c r="A655" s="268" t="s">
        <v>162</v>
      </c>
      <c r="B655" s="269" t="n">
        <f aca="false">production!$L29</f>
        <v>0</v>
      </c>
      <c r="C655" s="268"/>
      <c r="D655" s="270"/>
      <c r="E655" s="268" t="s">
        <v>162</v>
      </c>
      <c r="F655" s="269" t="n">
        <f aca="false">B655</f>
        <v>0</v>
      </c>
      <c r="G655" s="269"/>
    </row>
    <row r="656" customFormat="false" ht="21.75" hidden="false" customHeight="true" outlineLevel="0" collapsed="false">
      <c r="A656" s="268" t="s">
        <v>163</v>
      </c>
      <c r="B656" s="269" t="n">
        <f aca="false">production!$N29</f>
        <v>0</v>
      </c>
      <c r="C656" s="268"/>
      <c r="D656" s="270"/>
      <c r="E656" s="268" t="s">
        <v>163</v>
      </c>
      <c r="F656" s="269" t="n">
        <f aca="false">B656</f>
        <v>0</v>
      </c>
      <c r="G656" s="269"/>
    </row>
    <row r="657" customFormat="false" ht="21.75" hidden="false" customHeight="true" outlineLevel="0" collapsed="false">
      <c r="A657" s="268" t="s">
        <v>164</v>
      </c>
      <c r="B657" s="269" t="n">
        <f aca="false">production!$Q29</f>
        <v>0</v>
      </c>
      <c r="C657" s="268"/>
      <c r="D657" s="270"/>
      <c r="E657" s="268" t="s">
        <v>164</v>
      </c>
      <c r="F657" s="269" t="n">
        <f aca="false">B657</f>
        <v>0</v>
      </c>
      <c r="G657" s="269"/>
    </row>
    <row r="658" customFormat="false" ht="21.75" hidden="false" customHeight="true" outlineLevel="0" collapsed="false">
      <c r="A658" s="268" t="s">
        <v>165</v>
      </c>
      <c r="B658" s="269" t="n">
        <f aca="false">production!$R29</f>
        <v>0</v>
      </c>
      <c r="C658" s="268"/>
      <c r="D658" s="270"/>
      <c r="E658" s="268" t="s">
        <v>165</v>
      </c>
      <c r="F658" s="269" t="n">
        <f aca="false">B658</f>
        <v>0</v>
      </c>
      <c r="G658" s="269"/>
    </row>
    <row r="659" customFormat="false" ht="21.75" hidden="false" customHeight="true" outlineLevel="0" collapsed="false">
      <c r="A659" s="268" t="s">
        <v>166</v>
      </c>
      <c r="B659" s="269" t="n">
        <f aca="false">production!$S29</f>
        <v>0</v>
      </c>
      <c r="C659" s="268"/>
      <c r="D659" s="270"/>
      <c r="E659" s="268" t="s">
        <v>166</v>
      </c>
      <c r="F659" s="269" t="n">
        <f aca="false">B659</f>
        <v>0</v>
      </c>
      <c r="G659" s="269"/>
    </row>
    <row r="660" customFormat="false" ht="21.75" hidden="false" customHeight="true" outlineLevel="0" collapsed="false">
      <c r="A660" s="270"/>
      <c r="B660" s="271"/>
      <c r="C660" s="270"/>
      <c r="D660" s="270"/>
      <c r="E660" s="270"/>
      <c r="F660" s="271"/>
      <c r="G660" s="271"/>
    </row>
    <row r="661" customFormat="false" ht="21.75" hidden="false" customHeight="true" outlineLevel="0" collapsed="false">
      <c r="A661" s="270"/>
      <c r="B661" s="271"/>
      <c r="C661" s="270"/>
      <c r="D661" s="270"/>
      <c r="E661" s="270"/>
      <c r="F661" s="271"/>
      <c r="G661" s="271"/>
    </row>
    <row r="662" customFormat="false" ht="21.75" hidden="false" customHeight="true" outlineLevel="0" collapsed="false">
      <c r="A662" s="270"/>
      <c r="B662" s="271"/>
      <c r="C662" s="270"/>
      <c r="D662" s="270"/>
      <c r="E662" s="270"/>
      <c r="F662" s="271"/>
      <c r="G662" s="271"/>
    </row>
    <row r="663" customFormat="false" ht="21.75" hidden="false" customHeight="true" outlineLevel="0" collapsed="false">
      <c r="A663" s="268" t="s">
        <v>185</v>
      </c>
      <c r="B663" s="269" t="n">
        <f aca="false">production!$Y29</f>
        <v>0</v>
      </c>
      <c r="C663" s="268"/>
      <c r="D663" s="270"/>
      <c r="E663" s="268" t="s">
        <v>185</v>
      </c>
      <c r="F663" s="269" t="n">
        <f aca="false">B663</f>
        <v>0</v>
      </c>
      <c r="G663" s="269"/>
    </row>
    <row r="664" customFormat="false" ht="21.75" hidden="false" customHeight="true" outlineLevel="0" collapsed="false">
      <c r="A664" s="268" t="s">
        <v>186</v>
      </c>
      <c r="B664" s="269" t="n">
        <f aca="false">production!$Z29</f>
        <v>0</v>
      </c>
      <c r="C664" s="268"/>
      <c r="D664" s="270"/>
      <c r="E664" s="268" t="s">
        <v>186</v>
      </c>
      <c r="F664" s="269" t="n">
        <f aca="false">B664</f>
        <v>0</v>
      </c>
      <c r="G664" s="269"/>
    </row>
    <row r="665" customFormat="false" ht="21.75" hidden="false" customHeight="true" outlineLevel="0" collapsed="false">
      <c r="A665" s="268" t="s">
        <v>169</v>
      </c>
      <c r="B665" s="269" t="n">
        <f aca="false">production!$AC29</f>
        <v>0</v>
      </c>
      <c r="C665" s="268"/>
      <c r="D665" s="270"/>
      <c r="E665" s="268" t="s">
        <v>169</v>
      </c>
      <c r="F665" s="269" t="n">
        <f aca="false">B665</f>
        <v>0</v>
      </c>
      <c r="G665" s="269"/>
    </row>
    <row r="666" customFormat="false" ht="21.75" hidden="false" customHeight="true" outlineLevel="0" collapsed="false">
      <c r="A666" s="268" t="s">
        <v>170</v>
      </c>
      <c r="B666" s="269" t="n">
        <f aca="false">production!$AD29</f>
        <v>0</v>
      </c>
      <c r="C666" s="268"/>
      <c r="D666" s="270"/>
      <c r="E666" s="268" t="s">
        <v>170</v>
      </c>
      <c r="F666" s="269" t="n">
        <f aca="false">B666</f>
        <v>0</v>
      </c>
      <c r="G666" s="269"/>
    </row>
    <row r="667" customFormat="false" ht="21.75" hidden="false" customHeight="true" outlineLevel="0" collapsed="false">
      <c r="A667" s="268" t="s">
        <v>171</v>
      </c>
      <c r="B667" s="269" t="n">
        <f aca="false">production!$AI29</f>
        <v>0</v>
      </c>
      <c r="C667" s="268"/>
      <c r="D667" s="270"/>
      <c r="E667" s="268" t="s">
        <v>171</v>
      </c>
      <c r="F667" s="269" t="n">
        <f aca="false">B667</f>
        <v>0</v>
      </c>
      <c r="G667" s="269"/>
    </row>
    <row r="668" customFormat="false" ht="21.75" hidden="false" customHeight="true" outlineLevel="0" collapsed="false">
      <c r="A668" s="268" t="s">
        <v>172</v>
      </c>
      <c r="B668" s="269" t="n">
        <f aca="false">production!$AJ29</f>
        <v>0</v>
      </c>
      <c r="C668" s="268"/>
      <c r="D668" s="270"/>
      <c r="E668" s="268" t="s">
        <v>172</v>
      </c>
      <c r="F668" s="269" t="n">
        <f aca="false">B668</f>
        <v>0</v>
      </c>
      <c r="G668" s="269"/>
    </row>
    <row r="669" customFormat="false" ht="21.75" hidden="false" customHeight="true" outlineLevel="0" collapsed="false">
      <c r="A669" s="270"/>
      <c r="B669" s="271"/>
      <c r="C669" s="270"/>
      <c r="D669" s="270"/>
      <c r="E669" s="270"/>
      <c r="F669" s="271"/>
      <c r="G669" s="271"/>
    </row>
    <row r="670" customFormat="false" ht="21.75" hidden="false" customHeight="true" outlineLevel="0" collapsed="false">
      <c r="A670" s="270"/>
      <c r="B670" s="271"/>
      <c r="C670" s="270"/>
      <c r="D670" s="270"/>
      <c r="E670" s="270"/>
      <c r="F670" s="271"/>
      <c r="G670" s="271"/>
    </row>
    <row r="671" customFormat="false" ht="21.75" hidden="false" customHeight="true" outlineLevel="0" collapsed="false">
      <c r="A671" s="268" t="s">
        <v>173</v>
      </c>
      <c r="B671" s="269" t="n">
        <f aca="false">production!$AX29</f>
        <v>0</v>
      </c>
      <c r="C671" s="268"/>
      <c r="D671" s="270"/>
      <c r="E671" s="268" t="s">
        <v>173</v>
      </c>
      <c r="F671" s="269" t="n">
        <f aca="false">B671</f>
        <v>0</v>
      </c>
      <c r="G671" s="269"/>
    </row>
    <row r="672" customFormat="false" ht="21.75" hidden="false" customHeight="true" outlineLevel="0" collapsed="false">
      <c r="A672" s="268" t="s">
        <v>184</v>
      </c>
      <c r="B672" s="269" t="n">
        <f aca="false">production!$AZ29</f>
        <v>0</v>
      </c>
      <c r="C672" s="268"/>
      <c r="D672" s="270"/>
      <c r="E672" s="268" t="s">
        <v>184</v>
      </c>
      <c r="F672" s="269" t="n">
        <f aca="false">B672</f>
        <v>0</v>
      </c>
      <c r="G672" s="269"/>
    </row>
    <row r="673" customFormat="false" ht="21.75" hidden="false" customHeight="true" outlineLevel="0" collapsed="false">
      <c r="A673" s="270"/>
      <c r="B673" s="271"/>
      <c r="C673" s="270"/>
      <c r="D673" s="270"/>
      <c r="E673" s="270"/>
      <c r="F673" s="271"/>
      <c r="G673" s="271"/>
    </row>
    <row r="674" customFormat="false" ht="21.75" hidden="false" customHeight="true" outlineLevel="0" collapsed="false">
      <c r="A674" s="270"/>
      <c r="B674" s="271"/>
      <c r="C674" s="270"/>
      <c r="D674" s="270"/>
      <c r="E674" s="270"/>
      <c r="F674" s="271"/>
      <c r="G674" s="271"/>
    </row>
    <row r="675" customFormat="false" ht="21.75" hidden="false" customHeight="true" outlineLevel="0" collapsed="false">
      <c r="A675" s="270"/>
      <c r="B675" s="271"/>
      <c r="C675" s="270"/>
      <c r="D675" s="270"/>
      <c r="E675" s="270"/>
      <c r="F675" s="271"/>
      <c r="G675" s="271"/>
    </row>
    <row r="676" customFormat="false" ht="21.75" hidden="false" customHeight="true" outlineLevel="0" collapsed="false">
      <c r="A676" s="270"/>
      <c r="B676" s="271"/>
      <c r="C676" s="270"/>
      <c r="D676" s="270"/>
      <c r="E676" s="270"/>
      <c r="F676" s="271"/>
      <c r="G676" s="271"/>
    </row>
    <row r="677" customFormat="false" ht="21.75" hidden="false" customHeight="true" outlineLevel="0" collapsed="false">
      <c r="A677" s="272" t="s">
        <v>135</v>
      </c>
      <c r="B677" s="264" t="n">
        <f aca="false">SUM(B650:B676)</f>
        <v>0</v>
      </c>
      <c r="C677" s="272"/>
      <c r="E677" s="272" t="s">
        <v>135</v>
      </c>
      <c r="F677" s="269" t="n">
        <f aca="false">SUM(F650:F676)</f>
        <v>0</v>
      </c>
      <c r="G677" s="264"/>
    </row>
    <row r="678" customFormat="false" ht="21.75" hidden="false" customHeight="true" outlineLevel="0" collapsed="false">
      <c r="F678" s="271"/>
    </row>
    <row r="679" customFormat="false" ht="24" hidden="false" customHeight="true" outlineLevel="0" collapsed="false">
      <c r="A679" s="258" t="s">
        <v>151</v>
      </c>
      <c r="B679" s="258"/>
      <c r="C679" s="258"/>
      <c r="D679" s="259"/>
      <c r="E679" s="258" t="s">
        <v>151</v>
      </c>
      <c r="F679" s="258"/>
      <c r="G679" s="258"/>
    </row>
    <row r="680" customFormat="false" ht="21.75" hidden="false" customHeight="true" outlineLevel="0" collapsed="false">
      <c r="A680" s="260"/>
      <c r="B680" s="267"/>
      <c r="C680" s="260"/>
      <c r="D680" s="260"/>
      <c r="E680" s="260"/>
      <c r="F680" s="267"/>
      <c r="G680" s="267"/>
    </row>
    <row r="681" customFormat="false" ht="21.75" hidden="false" customHeight="true" outlineLevel="0" collapsed="false">
      <c r="A681" s="260" t="s">
        <v>152</v>
      </c>
      <c r="B681" s="261" t="n">
        <f aca="false">$B645</f>
        <v>45994</v>
      </c>
      <c r="C681" s="261"/>
      <c r="D681" s="260"/>
      <c r="E681" s="260" t="s">
        <v>152</v>
      </c>
      <c r="F681" s="261" t="n">
        <f aca="false">B681</f>
        <v>45994</v>
      </c>
      <c r="G681" s="261"/>
    </row>
    <row r="682" customFormat="false" ht="21.75" hidden="false" customHeight="true" outlineLevel="0" collapsed="false">
      <c r="A682" s="260" t="s">
        <v>153</v>
      </c>
      <c r="B682" s="278" t="str">
        <f aca="false">production!B38</f>
        <v>LIBRE</v>
      </c>
      <c r="C682" s="278"/>
      <c r="D682" s="260"/>
      <c r="E682" s="260" t="s">
        <v>153</v>
      </c>
      <c r="F682" s="278" t="str">
        <f aca="false">B682</f>
        <v>LIBRE</v>
      </c>
      <c r="G682" s="278"/>
    </row>
    <row r="684" customFormat="false" ht="21.75" hidden="false" customHeight="true" outlineLevel="0" collapsed="false">
      <c r="A684" s="264" t="s">
        <v>154</v>
      </c>
      <c r="B684" s="264" t="s">
        <v>155</v>
      </c>
      <c r="C684" s="264"/>
      <c r="E684" s="264" t="s">
        <v>154</v>
      </c>
      <c r="F684" s="264" t="s">
        <v>155</v>
      </c>
      <c r="G684" s="264"/>
    </row>
    <row r="685" customFormat="false" ht="21.75" hidden="false" customHeight="true" outlineLevel="0" collapsed="false">
      <c r="A685" s="264"/>
      <c r="B685" s="266" t="s">
        <v>156</v>
      </c>
      <c r="C685" s="266" t="s">
        <v>157</v>
      </c>
      <c r="E685" s="264"/>
      <c r="F685" s="266" t="s">
        <v>156</v>
      </c>
      <c r="G685" s="266" t="s">
        <v>157</v>
      </c>
    </row>
    <row r="686" customFormat="false" ht="21.75" hidden="false" customHeight="true" outlineLevel="0" collapsed="false">
      <c r="A686" s="268" t="s">
        <v>158</v>
      </c>
      <c r="B686" s="269" t="n">
        <f aca="false">production!$D38</f>
        <v>0</v>
      </c>
      <c r="C686" s="268"/>
      <c r="D686" s="270"/>
      <c r="E686" s="268" t="s">
        <v>158</v>
      </c>
      <c r="F686" s="269" t="n">
        <f aca="false">B686</f>
        <v>0</v>
      </c>
      <c r="G686" s="269"/>
    </row>
    <row r="687" customFormat="false" ht="21.75" hidden="false" customHeight="true" outlineLevel="0" collapsed="false">
      <c r="A687" s="268" t="s">
        <v>159</v>
      </c>
      <c r="B687" s="269" t="n">
        <f aca="false">production!$E38</f>
        <v>0</v>
      </c>
      <c r="C687" s="268"/>
      <c r="D687" s="270"/>
      <c r="E687" s="268" t="s">
        <v>159</v>
      </c>
      <c r="F687" s="269" t="n">
        <f aca="false">B687</f>
        <v>0</v>
      </c>
      <c r="G687" s="269"/>
    </row>
    <row r="688" customFormat="false" ht="21.75" hidden="false" customHeight="true" outlineLevel="0" collapsed="false">
      <c r="A688" s="270"/>
      <c r="B688" s="271"/>
      <c r="C688" s="270"/>
      <c r="D688" s="270"/>
      <c r="E688" s="270"/>
      <c r="F688" s="271"/>
      <c r="G688" s="271"/>
    </row>
    <row r="689" customFormat="false" ht="21.75" hidden="false" customHeight="true" outlineLevel="0" collapsed="false">
      <c r="A689" s="268" t="s">
        <v>160</v>
      </c>
      <c r="B689" s="269" t="n">
        <f aca="false">production!$I38</f>
        <v>0</v>
      </c>
      <c r="C689" s="268"/>
      <c r="D689" s="270"/>
      <c r="E689" s="268" t="s">
        <v>160</v>
      </c>
      <c r="F689" s="269" t="n">
        <f aca="false">B689</f>
        <v>0</v>
      </c>
      <c r="G689" s="269"/>
    </row>
    <row r="690" customFormat="false" ht="21.75" hidden="false" customHeight="true" outlineLevel="0" collapsed="false">
      <c r="A690" s="268" t="s">
        <v>161</v>
      </c>
      <c r="B690" s="269" t="n">
        <f aca="false">production!$K38</f>
        <v>0</v>
      </c>
      <c r="C690" s="268"/>
      <c r="D690" s="270"/>
      <c r="E690" s="268" t="s">
        <v>161</v>
      </c>
      <c r="F690" s="269" t="n">
        <f aca="false">B690</f>
        <v>0</v>
      </c>
      <c r="G690" s="269"/>
    </row>
    <row r="691" customFormat="false" ht="21.75" hidden="false" customHeight="true" outlineLevel="0" collapsed="false">
      <c r="A691" s="268" t="s">
        <v>162</v>
      </c>
      <c r="B691" s="269" t="n">
        <f aca="false">production!$L38</f>
        <v>0</v>
      </c>
      <c r="C691" s="268"/>
      <c r="D691" s="270"/>
      <c r="E691" s="268" t="s">
        <v>162</v>
      </c>
      <c r="F691" s="269" t="n">
        <f aca="false">B691</f>
        <v>0</v>
      </c>
      <c r="G691" s="269"/>
    </row>
    <row r="692" customFormat="false" ht="21.75" hidden="false" customHeight="true" outlineLevel="0" collapsed="false">
      <c r="A692" s="268" t="s">
        <v>163</v>
      </c>
      <c r="B692" s="269" t="n">
        <f aca="false">production!$N38</f>
        <v>0</v>
      </c>
      <c r="C692" s="268"/>
      <c r="D692" s="270"/>
      <c r="E692" s="268" t="s">
        <v>163</v>
      </c>
      <c r="F692" s="269" t="n">
        <f aca="false">B692</f>
        <v>0</v>
      </c>
      <c r="G692" s="269"/>
    </row>
    <row r="693" customFormat="false" ht="21.75" hidden="false" customHeight="true" outlineLevel="0" collapsed="false">
      <c r="A693" s="268" t="s">
        <v>164</v>
      </c>
      <c r="B693" s="269" t="n">
        <f aca="false">production!$Q38</f>
        <v>0</v>
      </c>
      <c r="C693" s="268"/>
      <c r="D693" s="270"/>
      <c r="E693" s="268" t="s">
        <v>164</v>
      </c>
      <c r="F693" s="269" t="n">
        <f aca="false">B693</f>
        <v>0</v>
      </c>
      <c r="G693" s="269"/>
    </row>
    <row r="694" customFormat="false" ht="21.75" hidden="false" customHeight="true" outlineLevel="0" collapsed="false">
      <c r="A694" s="268" t="s">
        <v>165</v>
      </c>
      <c r="B694" s="269" t="n">
        <f aca="false">production!$R38</f>
        <v>0</v>
      </c>
      <c r="C694" s="268"/>
      <c r="D694" s="270"/>
      <c r="E694" s="268" t="s">
        <v>165</v>
      </c>
      <c r="F694" s="269" t="n">
        <f aca="false">B694</f>
        <v>0</v>
      </c>
      <c r="G694" s="269"/>
    </row>
    <row r="695" customFormat="false" ht="21.75" hidden="false" customHeight="true" outlineLevel="0" collapsed="false">
      <c r="A695" s="268" t="s">
        <v>166</v>
      </c>
      <c r="B695" s="269" t="n">
        <f aca="false">production!$S38</f>
        <v>0</v>
      </c>
      <c r="C695" s="268"/>
      <c r="D695" s="270"/>
      <c r="E695" s="268" t="s">
        <v>166</v>
      </c>
      <c r="F695" s="269" t="n">
        <f aca="false">B695</f>
        <v>0</v>
      </c>
      <c r="G695" s="269"/>
    </row>
    <row r="696" customFormat="false" ht="21.75" hidden="false" customHeight="true" outlineLevel="0" collapsed="false">
      <c r="A696" s="268" t="s">
        <v>167</v>
      </c>
      <c r="B696" s="269" t="n">
        <f aca="false">production!$U38</f>
        <v>0</v>
      </c>
      <c r="C696" s="268"/>
      <c r="D696" s="270"/>
      <c r="E696" s="268" t="s">
        <v>167</v>
      </c>
      <c r="F696" s="269" t="n">
        <f aca="false">B696</f>
        <v>0</v>
      </c>
      <c r="G696" s="269"/>
    </row>
    <row r="697" customFormat="false" ht="21.75" hidden="false" customHeight="true" outlineLevel="0" collapsed="false">
      <c r="A697" s="268" t="s">
        <v>168</v>
      </c>
      <c r="B697" s="269" t="n">
        <f aca="false">production!$V38</f>
        <v>0</v>
      </c>
      <c r="C697" s="268"/>
      <c r="D697" s="270"/>
      <c r="E697" s="268" t="s">
        <v>168</v>
      </c>
      <c r="F697" s="269" t="n">
        <f aca="false">B697</f>
        <v>0</v>
      </c>
      <c r="G697" s="269"/>
    </row>
    <row r="698" customFormat="false" ht="21.75" hidden="false" customHeight="true" outlineLevel="0" collapsed="false">
      <c r="A698" s="270"/>
      <c r="B698" s="271"/>
      <c r="C698" s="270"/>
      <c r="D698" s="270"/>
      <c r="E698" s="270"/>
      <c r="F698" s="271"/>
      <c r="G698" s="271"/>
    </row>
    <row r="699" customFormat="false" ht="21.75" hidden="false" customHeight="true" outlineLevel="0" collapsed="false">
      <c r="A699" s="270"/>
      <c r="B699" s="271"/>
      <c r="C699" s="270"/>
      <c r="D699" s="270"/>
      <c r="E699" s="270"/>
      <c r="F699" s="271"/>
      <c r="G699" s="271"/>
    </row>
    <row r="700" customFormat="false" ht="21.75" hidden="false" customHeight="true" outlineLevel="0" collapsed="false">
      <c r="A700" s="270"/>
      <c r="B700" s="271"/>
      <c r="C700" s="270"/>
      <c r="D700" s="270"/>
      <c r="E700" s="270"/>
      <c r="F700" s="271"/>
      <c r="G700" s="271"/>
    </row>
    <row r="701" customFormat="false" ht="21.75" hidden="false" customHeight="true" outlineLevel="0" collapsed="false">
      <c r="A701" s="268" t="s">
        <v>169</v>
      </c>
      <c r="B701" s="269" t="n">
        <f aca="false">production!$AC38</f>
        <v>0</v>
      </c>
      <c r="C701" s="268"/>
      <c r="D701" s="270"/>
      <c r="E701" s="268" t="s">
        <v>169</v>
      </c>
      <c r="F701" s="269" t="n">
        <f aca="false">B701</f>
        <v>0</v>
      </c>
      <c r="G701" s="269"/>
    </row>
    <row r="702" customFormat="false" ht="21.75" hidden="false" customHeight="true" outlineLevel="0" collapsed="false">
      <c r="A702" s="268" t="s">
        <v>170</v>
      </c>
      <c r="B702" s="269" t="n">
        <f aca="false">production!$AD38</f>
        <v>0</v>
      </c>
      <c r="C702" s="268"/>
      <c r="D702" s="270"/>
      <c r="E702" s="268" t="s">
        <v>170</v>
      </c>
      <c r="F702" s="269" t="n">
        <f aca="false">B702</f>
        <v>0</v>
      </c>
      <c r="G702" s="269"/>
    </row>
    <row r="703" customFormat="false" ht="21.75" hidden="false" customHeight="true" outlineLevel="0" collapsed="false">
      <c r="A703" s="268" t="s">
        <v>171</v>
      </c>
      <c r="B703" s="269" t="n">
        <f aca="false">production!$AI38</f>
        <v>0</v>
      </c>
      <c r="C703" s="268"/>
      <c r="D703" s="270"/>
      <c r="E703" s="268" t="s">
        <v>171</v>
      </c>
      <c r="F703" s="269" t="n">
        <f aca="false">B703</f>
        <v>0</v>
      </c>
      <c r="G703" s="269"/>
    </row>
    <row r="704" customFormat="false" ht="21.75" hidden="false" customHeight="true" outlineLevel="0" collapsed="false">
      <c r="A704" s="268" t="s">
        <v>172</v>
      </c>
      <c r="B704" s="269" t="n">
        <f aca="false">production!$AJ38</f>
        <v>0</v>
      </c>
      <c r="C704" s="268"/>
      <c r="D704" s="270"/>
      <c r="E704" s="268" t="s">
        <v>172</v>
      </c>
      <c r="F704" s="269" t="n">
        <f aca="false">B704</f>
        <v>0</v>
      </c>
      <c r="G704" s="269"/>
    </row>
    <row r="705" customFormat="false" ht="21.75" hidden="false" customHeight="true" outlineLevel="0" collapsed="false">
      <c r="A705" s="270"/>
      <c r="B705" s="271"/>
      <c r="C705" s="270"/>
      <c r="D705" s="270"/>
      <c r="E705" s="270"/>
      <c r="F705" s="271"/>
      <c r="G705" s="271"/>
    </row>
    <row r="706" customFormat="false" ht="21.75" hidden="false" customHeight="true" outlineLevel="0" collapsed="false">
      <c r="A706" s="270"/>
      <c r="B706" s="271"/>
      <c r="C706" s="270"/>
      <c r="D706" s="270"/>
      <c r="E706" s="270"/>
      <c r="F706" s="271"/>
      <c r="G706" s="271"/>
    </row>
    <row r="707" customFormat="false" ht="21.75" hidden="false" customHeight="true" outlineLevel="0" collapsed="false">
      <c r="A707" s="268" t="s">
        <v>173</v>
      </c>
      <c r="B707" s="269" t="n">
        <f aca="false">production!$AX38</f>
        <v>0</v>
      </c>
      <c r="C707" s="268"/>
      <c r="D707" s="270"/>
      <c r="E707" s="268" t="s">
        <v>173</v>
      </c>
      <c r="F707" s="269" t="n">
        <f aca="false">B707</f>
        <v>0</v>
      </c>
      <c r="G707" s="269"/>
    </row>
    <row r="708" customFormat="false" ht="21.75" hidden="false" customHeight="true" outlineLevel="0" collapsed="false">
      <c r="A708" s="268" t="s">
        <v>184</v>
      </c>
      <c r="B708" s="269" t="n">
        <f aca="false">production!$AZ38</f>
        <v>0</v>
      </c>
      <c r="C708" s="268"/>
      <c r="D708" s="270"/>
      <c r="E708" s="268" t="s">
        <v>184</v>
      </c>
      <c r="F708" s="269" t="n">
        <f aca="false">B708</f>
        <v>0</v>
      </c>
      <c r="G708" s="269"/>
    </row>
    <row r="709" customFormat="false" ht="21.75" hidden="false" customHeight="true" outlineLevel="0" collapsed="false">
      <c r="A709" s="270"/>
      <c r="B709" s="271"/>
      <c r="C709" s="270"/>
      <c r="D709" s="270"/>
      <c r="E709" s="270"/>
      <c r="F709" s="271"/>
      <c r="G709" s="271"/>
    </row>
    <row r="710" customFormat="false" ht="21.75" hidden="false" customHeight="true" outlineLevel="0" collapsed="false">
      <c r="A710" s="270"/>
      <c r="B710" s="271"/>
      <c r="C710" s="270"/>
      <c r="D710" s="270"/>
      <c r="E710" s="270"/>
      <c r="F710" s="271"/>
      <c r="G710" s="271"/>
    </row>
    <row r="711" customFormat="false" ht="21.75" hidden="false" customHeight="true" outlineLevel="0" collapsed="false">
      <c r="A711" s="270"/>
      <c r="B711" s="271"/>
      <c r="C711" s="270"/>
      <c r="D711" s="270"/>
      <c r="E711" s="270"/>
      <c r="F711" s="271"/>
      <c r="G711" s="271"/>
    </row>
    <row r="712" customFormat="false" ht="21.75" hidden="false" customHeight="true" outlineLevel="0" collapsed="false">
      <c r="A712" s="270"/>
      <c r="B712" s="271"/>
      <c r="C712" s="270"/>
      <c r="D712" s="270"/>
      <c r="E712" s="270"/>
      <c r="F712" s="271"/>
      <c r="G712" s="271"/>
    </row>
    <row r="713" customFormat="false" ht="21.75" hidden="false" customHeight="true" outlineLevel="0" collapsed="false">
      <c r="A713" s="272" t="s">
        <v>135</v>
      </c>
      <c r="B713" s="264" t="n">
        <f aca="false">SUM(B686:B712)</f>
        <v>0</v>
      </c>
      <c r="C713" s="272"/>
      <c r="E713" s="272" t="s">
        <v>135</v>
      </c>
      <c r="F713" s="269" t="n">
        <f aca="false">SUM(F686:F712)</f>
        <v>0</v>
      </c>
      <c r="G713" s="264"/>
    </row>
    <row r="714" customFormat="false" ht="21.75" hidden="false" customHeight="true" outlineLevel="0" collapsed="false">
      <c r="F714" s="271"/>
    </row>
    <row r="715" customFormat="false" ht="24" hidden="false" customHeight="true" outlineLevel="0" collapsed="false">
      <c r="A715" s="258" t="s">
        <v>151</v>
      </c>
      <c r="B715" s="258"/>
      <c r="C715" s="258"/>
      <c r="D715" s="259"/>
      <c r="E715" s="258" t="s">
        <v>151</v>
      </c>
      <c r="F715" s="258"/>
      <c r="G715" s="258"/>
    </row>
    <row r="716" customFormat="false" ht="21.75" hidden="false" customHeight="true" outlineLevel="0" collapsed="false">
      <c r="A716" s="260"/>
      <c r="B716" s="267"/>
      <c r="C716" s="260"/>
      <c r="D716" s="260"/>
      <c r="E716" s="260"/>
      <c r="F716" s="267"/>
      <c r="G716" s="267"/>
    </row>
    <row r="717" customFormat="false" ht="21.75" hidden="false" customHeight="true" outlineLevel="0" collapsed="false">
      <c r="A717" s="260" t="s">
        <v>152</v>
      </c>
      <c r="B717" s="261" t="n">
        <f aca="false">$B681</f>
        <v>45994</v>
      </c>
      <c r="C717" s="261"/>
      <c r="D717" s="260"/>
      <c r="E717" s="260" t="s">
        <v>152</v>
      </c>
      <c r="F717" s="261" t="n">
        <f aca="false">B717</f>
        <v>45994</v>
      </c>
      <c r="G717" s="261"/>
    </row>
    <row r="718" customFormat="false" ht="21.75" hidden="false" customHeight="true" outlineLevel="0" collapsed="false">
      <c r="A718" s="260" t="s">
        <v>153</v>
      </c>
      <c r="B718" s="278" t="e">
        <f aca="false">#REF!</f>
        <v>#REF!</v>
      </c>
      <c r="C718" s="278"/>
      <c r="D718" s="260"/>
      <c r="E718" s="260" t="s">
        <v>153</v>
      </c>
      <c r="F718" s="278" t="e">
        <f aca="false">B718</f>
        <v>#REF!</v>
      </c>
      <c r="G718" s="278"/>
    </row>
    <row r="720" customFormat="false" ht="21.75" hidden="false" customHeight="true" outlineLevel="0" collapsed="false">
      <c r="A720" s="264" t="s">
        <v>154</v>
      </c>
      <c r="B720" s="264" t="s">
        <v>155</v>
      </c>
      <c r="C720" s="264"/>
      <c r="E720" s="264" t="s">
        <v>154</v>
      </c>
      <c r="F720" s="264" t="s">
        <v>155</v>
      </c>
      <c r="G720" s="264"/>
    </row>
    <row r="721" customFormat="false" ht="21.75" hidden="false" customHeight="true" outlineLevel="0" collapsed="false">
      <c r="A721" s="264"/>
      <c r="B721" s="266" t="s">
        <v>156</v>
      </c>
      <c r="C721" s="266" t="s">
        <v>157</v>
      </c>
      <c r="E721" s="264"/>
      <c r="F721" s="266" t="s">
        <v>156</v>
      </c>
      <c r="G721" s="266" t="s">
        <v>157</v>
      </c>
    </row>
    <row r="722" customFormat="false" ht="21.75" hidden="false" customHeight="true" outlineLevel="0" collapsed="false">
      <c r="A722" s="268" t="s">
        <v>158</v>
      </c>
      <c r="B722" s="269" t="e">
        <f aca="false">#REF!</f>
        <v>#REF!</v>
      </c>
      <c r="C722" s="268"/>
      <c r="D722" s="270"/>
      <c r="E722" s="268" t="s">
        <v>158</v>
      </c>
      <c r="F722" s="269" t="e">
        <f aca="false">B722</f>
        <v>#REF!</v>
      </c>
      <c r="G722" s="269"/>
    </row>
    <row r="723" customFormat="false" ht="21.75" hidden="false" customHeight="true" outlineLevel="0" collapsed="false">
      <c r="A723" s="268" t="s">
        <v>159</v>
      </c>
      <c r="B723" s="269" t="e">
        <f aca="false">#REF!</f>
        <v>#REF!</v>
      </c>
      <c r="C723" s="268"/>
      <c r="D723" s="270"/>
      <c r="E723" s="268" t="s">
        <v>159</v>
      </c>
      <c r="F723" s="269" t="e">
        <f aca="false">B723</f>
        <v>#REF!</v>
      </c>
      <c r="G723" s="269"/>
    </row>
    <row r="724" customFormat="false" ht="21.75" hidden="false" customHeight="true" outlineLevel="0" collapsed="false">
      <c r="A724" s="268" t="s">
        <v>177</v>
      </c>
      <c r="B724" s="269" t="e">
        <f aca="false">#REF!</f>
        <v>#REF!</v>
      </c>
      <c r="C724" s="268"/>
      <c r="D724" s="270"/>
      <c r="E724" s="268" t="s">
        <v>177</v>
      </c>
      <c r="F724" s="269" t="e">
        <f aca="false">B724</f>
        <v>#REF!</v>
      </c>
      <c r="G724" s="269"/>
    </row>
    <row r="725" customFormat="false" ht="21.75" hidden="false" customHeight="true" outlineLevel="0" collapsed="false">
      <c r="A725" s="268" t="s">
        <v>160</v>
      </c>
      <c r="B725" s="269" t="e">
        <f aca="false">#REF!</f>
        <v>#REF!</v>
      </c>
      <c r="C725" s="268"/>
      <c r="D725" s="270"/>
      <c r="E725" s="268" t="s">
        <v>160</v>
      </c>
      <c r="F725" s="269" t="e">
        <f aca="false">B725</f>
        <v>#REF!</v>
      </c>
      <c r="G725" s="269"/>
    </row>
    <row r="726" customFormat="false" ht="21.75" hidden="false" customHeight="true" outlineLevel="0" collapsed="false">
      <c r="A726" s="268" t="s">
        <v>161</v>
      </c>
      <c r="B726" s="269" t="e">
        <f aca="false">#REF!</f>
        <v>#REF!</v>
      </c>
      <c r="C726" s="268"/>
      <c r="D726" s="270"/>
      <c r="E726" s="268" t="s">
        <v>161</v>
      </c>
      <c r="F726" s="269" t="e">
        <f aca="false">B726</f>
        <v>#REF!</v>
      </c>
      <c r="G726" s="269"/>
    </row>
    <row r="727" customFormat="false" ht="21.75" hidden="false" customHeight="true" outlineLevel="0" collapsed="false">
      <c r="A727" s="268" t="s">
        <v>162</v>
      </c>
      <c r="B727" s="269" t="e">
        <f aca="false">#REF!</f>
        <v>#REF!</v>
      </c>
      <c r="C727" s="268"/>
      <c r="D727" s="270"/>
      <c r="E727" s="268" t="s">
        <v>162</v>
      </c>
      <c r="F727" s="269" t="e">
        <f aca="false">B727</f>
        <v>#REF!</v>
      </c>
      <c r="G727" s="269"/>
    </row>
    <row r="728" customFormat="false" ht="21.75" hidden="false" customHeight="true" outlineLevel="0" collapsed="false">
      <c r="A728" s="268" t="s">
        <v>163</v>
      </c>
      <c r="B728" s="269" t="e">
        <f aca="false">#REF!</f>
        <v>#REF!</v>
      </c>
      <c r="C728" s="268"/>
      <c r="D728" s="270"/>
      <c r="E728" s="268" t="s">
        <v>163</v>
      </c>
      <c r="F728" s="269" t="e">
        <f aca="false">B728</f>
        <v>#REF!</v>
      </c>
      <c r="G728" s="269"/>
    </row>
    <row r="729" customFormat="false" ht="21.75" hidden="false" customHeight="true" outlineLevel="0" collapsed="false">
      <c r="A729" s="268" t="s">
        <v>164</v>
      </c>
      <c r="B729" s="269" t="e">
        <f aca="false">#REF!</f>
        <v>#REF!</v>
      </c>
      <c r="C729" s="268"/>
      <c r="D729" s="270"/>
      <c r="E729" s="268" t="s">
        <v>164</v>
      </c>
      <c r="F729" s="269" t="e">
        <f aca="false">B729</f>
        <v>#REF!</v>
      </c>
      <c r="G729" s="269"/>
    </row>
    <row r="730" customFormat="false" ht="21.75" hidden="false" customHeight="true" outlineLevel="0" collapsed="false">
      <c r="A730" s="268" t="s">
        <v>165</v>
      </c>
      <c r="B730" s="269" t="e">
        <f aca="false">#REF!</f>
        <v>#REF!</v>
      </c>
      <c r="C730" s="268"/>
      <c r="D730" s="270"/>
      <c r="E730" s="268" t="s">
        <v>165</v>
      </c>
      <c r="F730" s="269" t="e">
        <f aca="false">B730</f>
        <v>#REF!</v>
      </c>
      <c r="G730" s="269"/>
    </row>
    <row r="731" customFormat="false" ht="21.75" hidden="false" customHeight="true" outlineLevel="0" collapsed="false">
      <c r="A731" s="268" t="s">
        <v>166</v>
      </c>
      <c r="B731" s="269" t="e">
        <f aca="false">#REF!</f>
        <v>#REF!</v>
      </c>
      <c r="C731" s="268"/>
      <c r="D731" s="270"/>
      <c r="E731" s="268" t="s">
        <v>166</v>
      </c>
      <c r="F731" s="269" t="e">
        <f aca="false">B731</f>
        <v>#REF!</v>
      </c>
      <c r="G731" s="269"/>
    </row>
    <row r="732" customFormat="false" ht="21.75" hidden="false" customHeight="true" outlineLevel="0" collapsed="false">
      <c r="A732" s="268" t="s">
        <v>167</v>
      </c>
      <c r="B732" s="269" t="e">
        <f aca="false">#REF!</f>
        <v>#REF!</v>
      </c>
      <c r="C732" s="268"/>
      <c r="D732" s="270"/>
      <c r="E732" s="268" t="s">
        <v>167</v>
      </c>
      <c r="F732" s="269" t="e">
        <f aca="false">B732</f>
        <v>#REF!</v>
      </c>
      <c r="G732" s="269"/>
    </row>
    <row r="733" customFormat="false" ht="21.75" hidden="false" customHeight="true" outlineLevel="0" collapsed="false">
      <c r="A733" s="268" t="s">
        <v>168</v>
      </c>
      <c r="B733" s="269" t="e">
        <f aca="false">#REF!</f>
        <v>#REF!</v>
      </c>
      <c r="C733" s="268"/>
      <c r="D733" s="270"/>
      <c r="E733" s="268" t="s">
        <v>168</v>
      </c>
      <c r="F733" s="269" t="e">
        <f aca="false">B733</f>
        <v>#REF!</v>
      </c>
      <c r="G733" s="269"/>
    </row>
    <row r="734" customFormat="false" ht="21.75" hidden="false" customHeight="true" outlineLevel="0" collapsed="false">
      <c r="A734" s="268" t="s">
        <v>187</v>
      </c>
      <c r="B734" s="269" t="e">
        <f aca="false">#REF!</f>
        <v>#REF!</v>
      </c>
      <c r="C734" s="268"/>
      <c r="D734" s="270"/>
      <c r="E734" s="268" t="str">
        <f aca="false">A734</f>
        <v>Petit Ep. Cannebe 500g</v>
      </c>
      <c r="F734" s="269" t="e">
        <f aca="false">B734</f>
        <v>#REF!</v>
      </c>
      <c r="G734" s="269"/>
    </row>
    <row r="735" customFormat="false" ht="21.75" hidden="false" customHeight="true" outlineLevel="0" collapsed="false">
      <c r="A735" s="268" t="s">
        <v>185</v>
      </c>
      <c r="B735" s="269" t="e">
        <f aca="false">#REF!</f>
        <v>#REF!</v>
      </c>
      <c r="C735" s="268"/>
      <c r="D735" s="270"/>
      <c r="E735" s="268" t="s">
        <v>185</v>
      </c>
      <c r="F735" s="269" t="e">
        <f aca="false">B735</f>
        <v>#REF!</v>
      </c>
      <c r="G735" s="269"/>
    </row>
    <row r="736" customFormat="false" ht="21.75" hidden="false" customHeight="true" outlineLevel="0" collapsed="false">
      <c r="A736" s="268" t="s">
        <v>186</v>
      </c>
      <c r="B736" s="269" t="e">
        <f aca="false">#REF!</f>
        <v>#REF!</v>
      </c>
      <c r="C736" s="268"/>
      <c r="D736" s="270"/>
      <c r="E736" s="268" t="s">
        <v>186</v>
      </c>
      <c r="F736" s="269" t="e">
        <f aca="false">B736</f>
        <v>#REF!</v>
      </c>
      <c r="G736" s="269"/>
    </row>
    <row r="737" customFormat="false" ht="21.75" hidden="false" customHeight="true" outlineLevel="0" collapsed="false">
      <c r="A737" s="268" t="s">
        <v>169</v>
      </c>
      <c r="B737" s="269" t="e">
        <f aca="false">#REF!</f>
        <v>#REF!</v>
      </c>
      <c r="C737" s="268"/>
      <c r="D737" s="270"/>
      <c r="E737" s="268" t="s">
        <v>169</v>
      </c>
      <c r="F737" s="269" t="e">
        <f aca="false">B737</f>
        <v>#REF!</v>
      </c>
      <c r="G737" s="269"/>
    </row>
    <row r="738" customFormat="false" ht="21.75" hidden="false" customHeight="true" outlineLevel="0" collapsed="false">
      <c r="A738" s="268" t="s">
        <v>170</v>
      </c>
      <c r="B738" s="269" t="e">
        <f aca="false">#REF!</f>
        <v>#REF!</v>
      </c>
      <c r="C738" s="268"/>
      <c r="D738" s="270"/>
      <c r="E738" s="268" t="s">
        <v>170</v>
      </c>
      <c r="F738" s="269" t="e">
        <f aca="false">B738</f>
        <v>#REF!</v>
      </c>
      <c r="G738" s="269"/>
    </row>
    <row r="739" customFormat="false" ht="21.75" hidden="false" customHeight="true" outlineLevel="0" collapsed="false">
      <c r="A739" s="268" t="s">
        <v>171</v>
      </c>
      <c r="B739" s="269" t="e">
        <f aca="false">#REF!</f>
        <v>#REF!</v>
      </c>
      <c r="C739" s="268"/>
      <c r="D739" s="270"/>
      <c r="E739" s="268" t="s">
        <v>171</v>
      </c>
      <c r="F739" s="269" t="e">
        <f aca="false">B739</f>
        <v>#REF!</v>
      </c>
      <c r="G739" s="269"/>
    </row>
    <row r="740" customFormat="false" ht="21.75" hidden="false" customHeight="true" outlineLevel="0" collapsed="false">
      <c r="A740" s="268" t="s">
        <v>172</v>
      </c>
      <c r="B740" s="269" t="e">
        <f aca="false">#REF!</f>
        <v>#REF!</v>
      </c>
      <c r="C740" s="268"/>
      <c r="D740" s="270"/>
      <c r="E740" s="268" t="s">
        <v>172</v>
      </c>
      <c r="F740" s="269" t="e">
        <f aca="false">B740</f>
        <v>#REF!</v>
      </c>
      <c r="G740" s="269"/>
    </row>
    <row r="741" customFormat="false" ht="21.75" hidden="false" customHeight="true" outlineLevel="0" collapsed="false">
      <c r="A741" s="268" t="s">
        <v>188</v>
      </c>
      <c r="B741" s="269" t="e">
        <f aca="false">#REF!</f>
        <v>#REF!</v>
      </c>
      <c r="C741" s="268"/>
      <c r="D741" s="270"/>
      <c r="E741" s="268" t="s">
        <v>188</v>
      </c>
      <c r="F741" s="269" t="e">
        <f aca="false">B741</f>
        <v>#REF!</v>
      </c>
      <c r="G741" s="269"/>
    </row>
    <row r="742" customFormat="false" ht="21.75" hidden="false" customHeight="true" outlineLevel="0" collapsed="false">
      <c r="A742" s="268" t="s">
        <v>189</v>
      </c>
      <c r="B742" s="269" t="e">
        <f aca="false">#REF!</f>
        <v>#REF!</v>
      </c>
      <c r="C742" s="268"/>
      <c r="D742" s="270"/>
      <c r="E742" s="268" t="s">
        <v>189</v>
      </c>
      <c r="F742" s="269" t="e">
        <f aca="false">B742</f>
        <v>#REF!</v>
      </c>
      <c r="G742" s="269"/>
    </row>
    <row r="743" customFormat="false" ht="21.75" hidden="false" customHeight="true" outlineLevel="0" collapsed="false">
      <c r="A743" s="268" t="s">
        <v>173</v>
      </c>
      <c r="B743" s="269" t="e">
        <f aca="false">#REF!</f>
        <v>#REF!</v>
      </c>
      <c r="C743" s="268"/>
      <c r="D743" s="270"/>
      <c r="E743" s="268" t="s">
        <v>173</v>
      </c>
      <c r="F743" s="269" t="e">
        <f aca="false">B743</f>
        <v>#REF!</v>
      </c>
      <c r="G743" s="269"/>
    </row>
    <row r="744" customFormat="false" ht="21.75" hidden="false" customHeight="true" outlineLevel="0" collapsed="false">
      <c r="A744" s="268" t="s">
        <v>184</v>
      </c>
      <c r="B744" s="269" t="e">
        <f aca="false">#REF!</f>
        <v>#REF!</v>
      </c>
      <c r="C744" s="268"/>
      <c r="D744" s="270"/>
      <c r="E744" s="268" t="s">
        <v>184</v>
      </c>
      <c r="F744" s="269" t="e">
        <f aca="false">B744</f>
        <v>#REF!</v>
      </c>
      <c r="G744" s="269"/>
    </row>
    <row r="745" customFormat="false" ht="21.75" hidden="false" customHeight="true" outlineLevel="0" collapsed="false">
      <c r="A745" s="268" t="s">
        <v>190</v>
      </c>
      <c r="B745" s="269" t="e">
        <f aca="false">#REF!</f>
        <v>#REF!</v>
      </c>
      <c r="C745" s="268"/>
      <c r="D745" s="270"/>
      <c r="E745" s="268" t="s">
        <v>190</v>
      </c>
      <c r="F745" s="269" t="e">
        <f aca="false">B745</f>
        <v>#REF!</v>
      </c>
      <c r="G745" s="269"/>
    </row>
    <row r="746" customFormat="false" ht="21.75" hidden="false" customHeight="true" outlineLevel="0" collapsed="false">
      <c r="A746" s="268" t="s">
        <v>191</v>
      </c>
      <c r="B746" s="269" t="e">
        <f aca="false">#REF!</f>
        <v>#REF!</v>
      </c>
      <c r="C746" s="268"/>
      <c r="D746" s="270"/>
      <c r="E746" s="268" t="s">
        <v>191</v>
      </c>
      <c r="F746" s="269" t="e">
        <f aca="false">B746</f>
        <v>#REF!</v>
      </c>
      <c r="G746" s="269"/>
    </row>
    <row r="747" customFormat="false" ht="21.75" hidden="false" customHeight="true" outlineLevel="0" collapsed="false">
      <c r="A747" s="268" t="s">
        <v>192</v>
      </c>
      <c r="B747" s="269" t="e">
        <f aca="false">#REF!</f>
        <v>#REF!</v>
      </c>
      <c r="C747" s="268"/>
      <c r="D747" s="270"/>
      <c r="E747" s="268" t="s">
        <v>192</v>
      </c>
      <c r="F747" s="269" t="e">
        <f aca="false">B747</f>
        <v>#REF!</v>
      </c>
      <c r="G747" s="269"/>
    </row>
    <row r="748" customFormat="false" ht="21.75" hidden="false" customHeight="true" outlineLevel="0" collapsed="false">
      <c r="A748" s="268" t="s">
        <v>193</v>
      </c>
      <c r="B748" s="269" t="e">
        <f aca="false">#REF!</f>
        <v>#REF!</v>
      </c>
      <c r="C748" s="268"/>
      <c r="D748" s="270"/>
      <c r="E748" s="268" t="s">
        <v>193</v>
      </c>
      <c r="F748" s="269" t="e">
        <f aca="false">B748</f>
        <v>#REF!</v>
      </c>
      <c r="G748" s="269"/>
    </row>
    <row r="749" customFormat="false" ht="21.75" hidden="false" customHeight="true" outlineLevel="0" collapsed="false">
      <c r="A749" s="272" t="s">
        <v>135</v>
      </c>
      <c r="B749" s="264" t="e">
        <f aca="false">SUM(B722:B748)</f>
        <v>#REF!</v>
      </c>
      <c r="C749" s="272"/>
      <c r="E749" s="272" t="s">
        <v>135</v>
      </c>
      <c r="F749" s="269" t="e">
        <f aca="false">SUM(F722:F748)</f>
        <v>#REF!</v>
      </c>
      <c r="G749" s="264"/>
    </row>
    <row r="750" customFormat="false" ht="21.75" hidden="false" customHeight="true" outlineLevel="0" collapsed="false">
      <c r="F750" s="271"/>
    </row>
    <row r="751" customFormat="false" ht="24" hidden="false" customHeight="true" outlineLevel="0" collapsed="false">
      <c r="A751" s="258" t="s">
        <v>151</v>
      </c>
      <c r="B751" s="258"/>
      <c r="C751" s="258"/>
      <c r="D751" s="259"/>
      <c r="E751" s="258" t="s">
        <v>151</v>
      </c>
      <c r="F751" s="258"/>
      <c r="G751" s="258"/>
    </row>
    <row r="752" customFormat="false" ht="21.75" hidden="false" customHeight="true" outlineLevel="0" collapsed="false">
      <c r="A752" s="260"/>
      <c r="B752" s="267"/>
      <c r="C752" s="260"/>
      <c r="D752" s="260"/>
      <c r="E752" s="260"/>
      <c r="F752" s="267"/>
      <c r="G752" s="267"/>
    </row>
    <row r="753" customFormat="false" ht="21.75" hidden="false" customHeight="true" outlineLevel="0" collapsed="false">
      <c r="A753" s="260" t="s">
        <v>152</v>
      </c>
      <c r="B753" s="261" t="n">
        <f aca="false">$B717</f>
        <v>45994</v>
      </c>
      <c r="C753" s="261"/>
      <c r="D753" s="260"/>
      <c r="E753" s="260" t="s">
        <v>152</v>
      </c>
      <c r="F753" s="261" t="n">
        <f aca="false">B753</f>
        <v>45994</v>
      </c>
      <c r="G753" s="261"/>
    </row>
    <row r="754" customFormat="false" ht="21.75" hidden="false" customHeight="true" outlineLevel="0" collapsed="false">
      <c r="A754" s="260" t="s">
        <v>153</v>
      </c>
      <c r="B754" s="278" t="e">
        <f aca="false">#REF!</f>
        <v>#REF!</v>
      </c>
      <c r="C754" s="278"/>
      <c r="D754" s="260"/>
      <c r="E754" s="260" t="s">
        <v>153</v>
      </c>
      <c r="F754" s="278" t="e">
        <f aca="false">B754</f>
        <v>#REF!</v>
      </c>
      <c r="G754" s="278"/>
    </row>
    <row r="756" customFormat="false" ht="21.75" hidden="false" customHeight="true" outlineLevel="0" collapsed="false">
      <c r="A756" s="264" t="s">
        <v>154</v>
      </c>
      <c r="B756" s="264" t="s">
        <v>155</v>
      </c>
      <c r="C756" s="264"/>
      <c r="E756" s="264" t="s">
        <v>154</v>
      </c>
      <c r="F756" s="264" t="s">
        <v>155</v>
      </c>
      <c r="G756" s="264"/>
    </row>
    <row r="757" customFormat="false" ht="21.75" hidden="false" customHeight="true" outlineLevel="0" collapsed="false">
      <c r="A757" s="264"/>
      <c r="B757" s="266" t="s">
        <v>156</v>
      </c>
      <c r="C757" s="266" t="s">
        <v>157</v>
      </c>
      <c r="E757" s="264"/>
      <c r="F757" s="266" t="s">
        <v>156</v>
      </c>
      <c r="G757" s="266" t="s">
        <v>157</v>
      </c>
    </row>
    <row r="758" customFormat="false" ht="21.75" hidden="false" customHeight="true" outlineLevel="0" collapsed="false">
      <c r="A758" s="268" t="s">
        <v>158</v>
      </c>
      <c r="B758" s="269" t="e">
        <f aca="false">#REF!</f>
        <v>#REF!</v>
      </c>
      <c r="C758" s="268"/>
      <c r="D758" s="270"/>
      <c r="E758" s="268" t="s">
        <v>158</v>
      </c>
      <c r="F758" s="269" t="e">
        <f aca="false">B758</f>
        <v>#REF!</v>
      </c>
      <c r="G758" s="269"/>
    </row>
    <row r="759" customFormat="false" ht="21.75" hidden="false" customHeight="true" outlineLevel="0" collapsed="false">
      <c r="A759" s="268" t="s">
        <v>159</v>
      </c>
      <c r="B759" s="269" t="e">
        <f aca="false">#REF!</f>
        <v>#REF!</v>
      </c>
      <c r="C759" s="268"/>
      <c r="D759" s="270"/>
      <c r="E759" s="268" t="s">
        <v>159</v>
      </c>
      <c r="F759" s="269" t="e">
        <f aca="false">B759</f>
        <v>#REF!</v>
      </c>
      <c r="G759" s="269"/>
    </row>
    <row r="760" customFormat="false" ht="21.75" hidden="false" customHeight="true" outlineLevel="0" collapsed="false">
      <c r="A760" s="268" t="s">
        <v>177</v>
      </c>
      <c r="B760" s="269" t="e">
        <f aca="false">#REF!</f>
        <v>#REF!</v>
      </c>
      <c r="C760" s="268"/>
      <c r="D760" s="270"/>
      <c r="E760" s="268" t="s">
        <v>177</v>
      </c>
      <c r="F760" s="269" t="e">
        <f aca="false">B760</f>
        <v>#REF!</v>
      </c>
      <c r="G760" s="269"/>
    </row>
    <row r="761" customFormat="false" ht="21.75" hidden="false" customHeight="true" outlineLevel="0" collapsed="false">
      <c r="A761" s="268" t="s">
        <v>160</v>
      </c>
      <c r="B761" s="269" t="e">
        <f aca="false">#REF!</f>
        <v>#REF!</v>
      </c>
      <c r="C761" s="268"/>
      <c r="D761" s="270"/>
      <c r="E761" s="268" t="s">
        <v>160</v>
      </c>
      <c r="F761" s="269" t="e">
        <f aca="false">B761</f>
        <v>#REF!</v>
      </c>
      <c r="G761" s="269"/>
    </row>
    <row r="762" customFormat="false" ht="21.75" hidden="false" customHeight="true" outlineLevel="0" collapsed="false">
      <c r="A762" s="268" t="s">
        <v>161</v>
      </c>
      <c r="B762" s="269" t="e">
        <f aca="false">#REF!</f>
        <v>#REF!</v>
      </c>
      <c r="C762" s="268"/>
      <c r="D762" s="270"/>
      <c r="E762" s="268" t="s">
        <v>161</v>
      </c>
      <c r="F762" s="269" t="e">
        <f aca="false">B762</f>
        <v>#REF!</v>
      </c>
      <c r="G762" s="269"/>
    </row>
    <row r="763" customFormat="false" ht="21.75" hidden="false" customHeight="true" outlineLevel="0" collapsed="false">
      <c r="A763" s="268" t="s">
        <v>162</v>
      </c>
      <c r="B763" s="269" t="e">
        <f aca="false">#REF!</f>
        <v>#REF!</v>
      </c>
      <c r="C763" s="268"/>
      <c r="D763" s="270"/>
      <c r="E763" s="268" t="s">
        <v>162</v>
      </c>
      <c r="F763" s="269" t="e">
        <f aca="false">B763</f>
        <v>#REF!</v>
      </c>
      <c r="G763" s="269"/>
    </row>
    <row r="764" customFormat="false" ht="21.75" hidden="false" customHeight="true" outlineLevel="0" collapsed="false">
      <c r="A764" s="268" t="s">
        <v>163</v>
      </c>
      <c r="B764" s="269" t="e">
        <f aca="false">#REF!</f>
        <v>#REF!</v>
      </c>
      <c r="C764" s="268"/>
      <c r="D764" s="270"/>
      <c r="E764" s="268" t="s">
        <v>163</v>
      </c>
      <c r="F764" s="269" t="e">
        <f aca="false">B764</f>
        <v>#REF!</v>
      </c>
      <c r="G764" s="269"/>
    </row>
    <row r="765" customFormat="false" ht="21.75" hidden="false" customHeight="true" outlineLevel="0" collapsed="false">
      <c r="A765" s="268" t="s">
        <v>164</v>
      </c>
      <c r="B765" s="269" t="e">
        <f aca="false">#REF!</f>
        <v>#REF!</v>
      </c>
      <c r="C765" s="268"/>
      <c r="D765" s="270"/>
      <c r="E765" s="268" t="s">
        <v>164</v>
      </c>
      <c r="F765" s="269" t="e">
        <f aca="false">B765</f>
        <v>#REF!</v>
      </c>
      <c r="G765" s="269"/>
    </row>
    <row r="766" customFormat="false" ht="21.75" hidden="false" customHeight="true" outlineLevel="0" collapsed="false">
      <c r="A766" s="268" t="s">
        <v>165</v>
      </c>
      <c r="B766" s="269" t="e">
        <f aca="false">#REF!</f>
        <v>#REF!</v>
      </c>
      <c r="C766" s="268"/>
      <c r="D766" s="270"/>
      <c r="E766" s="268" t="s">
        <v>165</v>
      </c>
      <c r="F766" s="269" t="e">
        <f aca="false">B766</f>
        <v>#REF!</v>
      </c>
      <c r="G766" s="269"/>
    </row>
    <row r="767" customFormat="false" ht="21.75" hidden="false" customHeight="true" outlineLevel="0" collapsed="false">
      <c r="A767" s="268" t="s">
        <v>166</v>
      </c>
      <c r="B767" s="269" t="e">
        <f aca="false">#REF!</f>
        <v>#REF!</v>
      </c>
      <c r="C767" s="268"/>
      <c r="D767" s="270"/>
      <c r="E767" s="268" t="s">
        <v>166</v>
      </c>
      <c r="F767" s="269" t="e">
        <f aca="false">B767</f>
        <v>#REF!</v>
      </c>
      <c r="G767" s="269"/>
    </row>
    <row r="768" customFormat="false" ht="21.75" hidden="false" customHeight="true" outlineLevel="0" collapsed="false">
      <c r="A768" s="268" t="s">
        <v>167</v>
      </c>
      <c r="B768" s="269" t="e">
        <f aca="false">#REF!</f>
        <v>#REF!</v>
      </c>
      <c r="C768" s="268"/>
      <c r="D768" s="270"/>
      <c r="E768" s="268" t="s">
        <v>167</v>
      </c>
      <c r="F768" s="269" t="e">
        <f aca="false">B768</f>
        <v>#REF!</v>
      </c>
      <c r="G768" s="269"/>
    </row>
    <row r="769" customFormat="false" ht="21.75" hidden="false" customHeight="true" outlineLevel="0" collapsed="false">
      <c r="A769" s="268" t="s">
        <v>168</v>
      </c>
      <c r="B769" s="269" t="e">
        <f aca="false">#REF!</f>
        <v>#REF!</v>
      </c>
      <c r="C769" s="268"/>
      <c r="D769" s="270"/>
      <c r="E769" s="268" t="s">
        <v>168</v>
      </c>
      <c r="F769" s="269" t="e">
        <f aca="false">B769</f>
        <v>#REF!</v>
      </c>
      <c r="G769" s="269"/>
    </row>
    <row r="770" customFormat="false" ht="21.75" hidden="false" customHeight="true" outlineLevel="0" collapsed="false">
      <c r="A770" s="268" t="s">
        <v>187</v>
      </c>
      <c r="B770" s="269" t="e">
        <f aca="false">#REF!</f>
        <v>#REF!</v>
      </c>
      <c r="C770" s="268"/>
      <c r="D770" s="270"/>
      <c r="E770" s="268" t="str">
        <f aca="false">A770</f>
        <v>Petit Ep. Cannebe 500g</v>
      </c>
      <c r="F770" s="269" t="e">
        <f aca="false">B770</f>
        <v>#REF!</v>
      </c>
      <c r="G770" s="269"/>
    </row>
    <row r="771" customFormat="false" ht="21.75" hidden="false" customHeight="true" outlineLevel="0" collapsed="false">
      <c r="A771" s="268" t="s">
        <v>185</v>
      </c>
      <c r="B771" s="269" t="e">
        <f aca="false">#REF!</f>
        <v>#REF!</v>
      </c>
      <c r="C771" s="268"/>
      <c r="D771" s="270"/>
      <c r="E771" s="268" t="s">
        <v>185</v>
      </c>
      <c r="F771" s="269" t="e">
        <f aca="false">B771</f>
        <v>#REF!</v>
      </c>
      <c r="G771" s="269"/>
    </row>
    <row r="772" customFormat="false" ht="21.75" hidden="false" customHeight="true" outlineLevel="0" collapsed="false">
      <c r="A772" s="268" t="s">
        <v>186</v>
      </c>
      <c r="B772" s="269" t="e">
        <f aca="false">#REF!</f>
        <v>#REF!</v>
      </c>
      <c r="C772" s="268"/>
      <c r="D772" s="270"/>
      <c r="E772" s="268" t="s">
        <v>186</v>
      </c>
      <c r="F772" s="269" t="e">
        <f aca="false">B772</f>
        <v>#REF!</v>
      </c>
      <c r="G772" s="269"/>
    </row>
    <row r="773" customFormat="false" ht="21.75" hidden="false" customHeight="true" outlineLevel="0" collapsed="false">
      <c r="A773" s="268" t="s">
        <v>169</v>
      </c>
      <c r="B773" s="269" t="e">
        <f aca="false">#REF!</f>
        <v>#REF!</v>
      </c>
      <c r="C773" s="268"/>
      <c r="D773" s="270"/>
      <c r="E773" s="268" t="s">
        <v>169</v>
      </c>
      <c r="F773" s="269" t="e">
        <f aca="false">B773</f>
        <v>#REF!</v>
      </c>
      <c r="G773" s="269"/>
    </row>
    <row r="774" customFormat="false" ht="21.75" hidden="false" customHeight="true" outlineLevel="0" collapsed="false">
      <c r="A774" s="268" t="s">
        <v>170</v>
      </c>
      <c r="B774" s="269" t="e">
        <f aca="false">#REF!</f>
        <v>#REF!</v>
      </c>
      <c r="C774" s="268"/>
      <c r="D774" s="270"/>
      <c r="E774" s="268" t="s">
        <v>170</v>
      </c>
      <c r="F774" s="269" t="e">
        <f aca="false">B774</f>
        <v>#REF!</v>
      </c>
      <c r="G774" s="269"/>
    </row>
    <row r="775" customFormat="false" ht="21.75" hidden="false" customHeight="true" outlineLevel="0" collapsed="false">
      <c r="A775" s="268" t="s">
        <v>171</v>
      </c>
      <c r="B775" s="269" t="e">
        <f aca="false">#REF!</f>
        <v>#REF!</v>
      </c>
      <c r="C775" s="268"/>
      <c r="D775" s="270"/>
      <c r="E775" s="268" t="s">
        <v>171</v>
      </c>
      <c r="F775" s="269" t="e">
        <f aca="false">B775</f>
        <v>#REF!</v>
      </c>
      <c r="G775" s="269"/>
    </row>
    <row r="776" customFormat="false" ht="21.75" hidden="false" customHeight="true" outlineLevel="0" collapsed="false">
      <c r="A776" s="268" t="s">
        <v>172</v>
      </c>
      <c r="B776" s="269" t="e">
        <f aca="false">#REF!</f>
        <v>#REF!</v>
      </c>
      <c r="C776" s="268"/>
      <c r="D776" s="270"/>
      <c r="E776" s="268" t="s">
        <v>172</v>
      </c>
      <c r="F776" s="269" t="e">
        <f aca="false">B776</f>
        <v>#REF!</v>
      </c>
      <c r="G776" s="269"/>
    </row>
    <row r="777" customFormat="false" ht="21.75" hidden="false" customHeight="true" outlineLevel="0" collapsed="false">
      <c r="A777" s="268" t="s">
        <v>188</v>
      </c>
      <c r="B777" s="269" t="e">
        <f aca="false">#REF!</f>
        <v>#REF!</v>
      </c>
      <c r="C777" s="268"/>
      <c r="D777" s="270"/>
      <c r="E777" s="268" t="s">
        <v>188</v>
      </c>
      <c r="F777" s="269" t="e">
        <f aca="false">B777</f>
        <v>#REF!</v>
      </c>
      <c r="G777" s="269"/>
    </row>
    <row r="778" customFormat="false" ht="21.75" hidden="false" customHeight="true" outlineLevel="0" collapsed="false">
      <c r="A778" s="268" t="s">
        <v>189</v>
      </c>
      <c r="B778" s="269" t="e">
        <f aca="false">#REF!</f>
        <v>#REF!</v>
      </c>
      <c r="C778" s="268"/>
      <c r="D778" s="270"/>
      <c r="E778" s="268" t="s">
        <v>189</v>
      </c>
      <c r="F778" s="269" t="e">
        <f aca="false">B778</f>
        <v>#REF!</v>
      </c>
      <c r="G778" s="269"/>
    </row>
    <row r="779" customFormat="false" ht="21.75" hidden="false" customHeight="true" outlineLevel="0" collapsed="false">
      <c r="A779" s="268" t="s">
        <v>173</v>
      </c>
      <c r="B779" s="269" t="e">
        <f aca="false">#REF!</f>
        <v>#REF!</v>
      </c>
      <c r="C779" s="268"/>
      <c r="D779" s="270"/>
      <c r="E779" s="268" t="s">
        <v>173</v>
      </c>
      <c r="F779" s="269" t="e">
        <f aca="false">B779</f>
        <v>#REF!</v>
      </c>
      <c r="G779" s="269"/>
    </row>
    <row r="780" customFormat="false" ht="21.75" hidden="false" customHeight="true" outlineLevel="0" collapsed="false">
      <c r="A780" s="268" t="s">
        <v>184</v>
      </c>
      <c r="B780" s="269" t="e">
        <f aca="false">#REF!</f>
        <v>#REF!</v>
      </c>
      <c r="C780" s="268"/>
      <c r="D780" s="270"/>
      <c r="E780" s="268" t="s">
        <v>184</v>
      </c>
      <c r="F780" s="269" t="e">
        <f aca="false">B780</f>
        <v>#REF!</v>
      </c>
      <c r="G780" s="269"/>
    </row>
    <row r="781" customFormat="false" ht="21.75" hidden="false" customHeight="true" outlineLevel="0" collapsed="false">
      <c r="A781" s="268" t="s">
        <v>190</v>
      </c>
      <c r="B781" s="269" t="e">
        <f aca="false">#REF!</f>
        <v>#REF!</v>
      </c>
      <c r="C781" s="268"/>
      <c r="D781" s="270"/>
      <c r="E781" s="268" t="s">
        <v>190</v>
      </c>
      <c r="F781" s="269" t="e">
        <f aca="false">B781</f>
        <v>#REF!</v>
      </c>
      <c r="G781" s="269"/>
    </row>
    <row r="782" customFormat="false" ht="21.75" hidden="false" customHeight="true" outlineLevel="0" collapsed="false">
      <c r="A782" s="268" t="s">
        <v>191</v>
      </c>
      <c r="B782" s="269" t="e">
        <f aca="false">#REF!</f>
        <v>#REF!</v>
      </c>
      <c r="C782" s="268"/>
      <c r="D782" s="270"/>
      <c r="E782" s="268" t="s">
        <v>191</v>
      </c>
      <c r="F782" s="269" t="e">
        <f aca="false">B782</f>
        <v>#REF!</v>
      </c>
      <c r="G782" s="269"/>
    </row>
    <row r="783" customFormat="false" ht="21.75" hidden="false" customHeight="true" outlineLevel="0" collapsed="false">
      <c r="A783" s="268" t="s">
        <v>192</v>
      </c>
      <c r="B783" s="269" t="e">
        <f aca="false">#REF!</f>
        <v>#REF!</v>
      </c>
      <c r="C783" s="268"/>
      <c r="D783" s="270"/>
      <c r="E783" s="268" t="s">
        <v>192</v>
      </c>
      <c r="F783" s="269" t="e">
        <f aca="false">B783</f>
        <v>#REF!</v>
      </c>
      <c r="G783" s="269"/>
    </row>
    <row r="784" customFormat="false" ht="21.75" hidden="false" customHeight="true" outlineLevel="0" collapsed="false">
      <c r="A784" s="268" t="s">
        <v>193</v>
      </c>
      <c r="B784" s="269" t="e">
        <f aca="false">#REF!</f>
        <v>#REF!</v>
      </c>
      <c r="C784" s="268"/>
      <c r="D784" s="270"/>
      <c r="E784" s="268" t="s">
        <v>193</v>
      </c>
      <c r="F784" s="269" t="e">
        <f aca="false">B784</f>
        <v>#REF!</v>
      </c>
      <c r="G784" s="269"/>
    </row>
    <row r="785" customFormat="false" ht="21.75" hidden="false" customHeight="true" outlineLevel="0" collapsed="false">
      <c r="A785" s="272" t="s">
        <v>135</v>
      </c>
      <c r="B785" s="285" t="e">
        <f aca="false">SUM(B758:B784)</f>
        <v>#REF!</v>
      </c>
      <c r="C785" s="272"/>
      <c r="E785" s="272" t="s">
        <v>135</v>
      </c>
      <c r="F785" s="269" t="e">
        <f aca="false">SUM(F758:F784)</f>
        <v>#REF!</v>
      </c>
      <c r="G785" s="264"/>
    </row>
    <row r="786" customFormat="false" ht="21.75" hidden="false" customHeight="true" outlineLevel="0" collapsed="false">
      <c r="F786" s="271"/>
    </row>
    <row r="787" customFormat="false" ht="24" hidden="false" customHeight="true" outlineLevel="0" collapsed="false">
      <c r="A787" s="258" t="s">
        <v>151</v>
      </c>
      <c r="B787" s="258"/>
      <c r="C787" s="258"/>
      <c r="D787" s="259"/>
      <c r="E787" s="258" t="s">
        <v>151</v>
      </c>
      <c r="F787" s="258"/>
      <c r="G787" s="258"/>
    </row>
    <row r="788" customFormat="false" ht="21.75" hidden="false" customHeight="true" outlineLevel="0" collapsed="false">
      <c r="A788" s="260"/>
      <c r="B788" s="267"/>
      <c r="C788" s="260"/>
      <c r="D788" s="260"/>
      <c r="E788" s="260"/>
      <c r="F788" s="267"/>
      <c r="G788" s="267"/>
    </row>
    <row r="789" customFormat="false" ht="21.75" hidden="false" customHeight="true" outlineLevel="0" collapsed="false">
      <c r="A789" s="260" t="s">
        <v>152</v>
      </c>
      <c r="B789" s="261" t="n">
        <f aca="false">$B753</f>
        <v>45994</v>
      </c>
      <c r="C789" s="261"/>
      <c r="D789" s="260"/>
      <c r="E789" s="260" t="s">
        <v>152</v>
      </c>
      <c r="F789" s="261" t="n">
        <f aca="false">B789</f>
        <v>45994</v>
      </c>
      <c r="G789" s="261"/>
    </row>
    <row r="790" customFormat="false" ht="21.75" hidden="false" customHeight="true" outlineLevel="0" collapsed="false">
      <c r="A790" s="260" t="s">
        <v>153</v>
      </c>
      <c r="B790" s="278" t="e">
        <f aca="false">#REF!</f>
        <v>#REF!</v>
      </c>
      <c r="C790" s="278"/>
      <c r="D790" s="260"/>
      <c r="E790" s="260" t="s">
        <v>153</v>
      </c>
      <c r="F790" s="278" t="e">
        <f aca="false">B790</f>
        <v>#REF!</v>
      </c>
      <c r="G790" s="278"/>
    </row>
    <row r="792" customFormat="false" ht="21.75" hidden="false" customHeight="true" outlineLevel="0" collapsed="false">
      <c r="A792" s="264" t="s">
        <v>154</v>
      </c>
      <c r="B792" s="264" t="s">
        <v>155</v>
      </c>
      <c r="C792" s="264"/>
      <c r="E792" s="264" t="s">
        <v>154</v>
      </c>
      <c r="F792" s="264" t="s">
        <v>155</v>
      </c>
      <c r="G792" s="264"/>
    </row>
    <row r="793" customFormat="false" ht="21.75" hidden="false" customHeight="true" outlineLevel="0" collapsed="false">
      <c r="A793" s="264"/>
      <c r="B793" s="266" t="s">
        <v>156</v>
      </c>
      <c r="C793" s="266" t="s">
        <v>157</v>
      </c>
      <c r="E793" s="264"/>
      <c r="F793" s="266" t="s">
        <v>156</v>
      </c>
      <c r="G793" s="266" t="s">
        <v>157</v>
      </c>
    </row>
    <row r="794" customFormat="false" ht="21.75" hidden="false" customHeight="true" outlineLevel="0" collapsed="false">
      <c r="A794" s="268" t="s">
        <v>158</v>
      </c>
      <c r="B794" s="269" t="e">
        <f aca="false">#REF!</f>
        <v>#REF!</v>
      </c>
      <c r="C794" s="268"/>
      <c r="D794" s="270"/>
      <c r="E794" s="268" t="s">
        <v>158</v>
      </c>
      <c r="F794" s="269" t="e">
        <f aca="false">B794</f>
        <v>#REF!</v>
      </c>
      <c r="G794" s="269"/>
    </row>
    <row r="795" customFormat="false" ht="21.75" hidden="false" customHeight="true" outlineLevel="0" collapsed="false">
      <c r="A795" s="268" t="s">
        <v>159</v>
      </c>
      <c r="B795" s="269" t="e">
        <f aca="false">#REF!</f>
        <v>#REF!</v>
      </c>
      <c r="C795" s="268"/>
      <c r="D795" s="270"/>
      <c r="E795" s="268" t="s">
        <v>159</v>
      </c>
      <c r="F795" s="269" t="e">
        <f aca="false">B795</f>
        <v>#REF!</v>
      </c>
      <c r="G795" s="269"/>
    </row>
    <row r="796" customFormat="false" ht="21.75" hidden="false" customHeight="true" outlineLevel="0" collapsed="false">
      <c r="A796" s="268" t="s">
        <v>177</v>
      </c>
      <c r="B796" s="269" t="e">
        <f aca="false">#REF!</f>
        <v>#REF!</v>
      </c>
      <c r="C796" s="268"/>
      <c r="D796" s="270"/>
      <c r="E796" s="268" t="s">
        <v>177</v>
      </c>
      <c r="F796" s="269" t="e">
        <f aca="false">B796</f>
        <v>#REF!</v>
      </c>
      <c r="G796" s="269"/>
    </row>
    <row r="797" customFormat="false" ht="21.75" hidden="false" customHeight="true" outlineLevel="0" collapsed="false">
      <c r="A797" s="268" t="s">
        <v>160</v>
      </c>
      <c r="B797" s="269" t="e">
        <f aca="false">#REF!</f>
        <v>#REF!</v>
      </c>
      <c r="C797" s="268"/>
      <c r="D797" s="270"/>
      <c r="E797" s="268" t="s">
        <v>160</v>
      </c>
      <c r="F797" s="269" t="e">
        <f aca="false">B797</f>
        <v>#REF!</v>
      </c>
      <c r="G797" s="269"/>
    </row>
    <row r="798" customFormat="false" ht="21.75" hidden="false" customHeight="true" outlineLevel="0" collapsed="false">
      <c r="A798" s="268" t="s">
        <v>161</v>
      </c>
      <c r="B798" s="269" t="e">
        <f aca="false">#REF!</f>
        <v>#REF!</v>
      </c>
      <c r="C798" s="268"/>
      <c r="D798" s="270"/>
      <c r="E798" s="268" t="s">
        <v>161</v>
      </c>
      <c r="F798" s="269" t="e">
        <f aca="false">B798</f>
        <v>#REF!</v>
      </c>
      <c r="G798" s="269"/>
    </row>
    <row r="799" customFormat="false" ht="21.75" hidden="false" customHeight="true" outlineLevel="0" collapsed="false">
      <c r="A799" s="268" t="s">
        <v>162</v>
      </c>
      <c r="B799" s="269" t="e">
        <f aca="false">#REF!</f>
        <v>#REF!</v>
      </c>
      <c r="C799" s="268"/>
      <c r="D799" s="270"/>
      <c r="E799" s="268" t="s">
        <v>162</v>
      </c>
      <c r="F799" s="269" t="e">
        <f aca="false">B799</f>
        <v>#REF!</v>
      </c>
      <c r="G799" s="269"/>
    </row>
    <row r="800" customFormat="false" ht="21.75" hidden="false" customHeight="true" outlineLevel="0" collapsed="false">
      <c r="A800" s="268" t="s">
        <v>163</v>
      </c>
      <c r="B800" s="269" t="e">
        <f aca="false">#REF!</f>
        <v>#REF!</v>
      </c>
      <c r="C800" s="268"/>
      <c r="D800" s="270"/>
      <c r="E800" s="268" t="s">
        <v>163</v>
      </c>
      <c r="F800" s="269" t="e">
        <f aca="false">B800</f>
        <v>#REF!</v>
      </c>
      <c r="G800" s="269"/>
    </row>
    <row r="801" customFormat="false" ht="21.75" hidden="false" customHeight="true" outlineLevel="0" collapsed="false">
      <c r="A801" s="268" t="s">
        <v>164</v>
      </c>
      <c r="B801" s="269" t="e">
        <f aca="false">#REF!</f>
        <v>#REF!</v>
      </c>
      <c r="C801" s="268"/>
      <c r="D801" s="270"/>
      <c r="E801" s="268" t="s">
        <v>164</v>
      </c>
      <c r="F801" s="269" t="e">
        <f aca="false">B801</f>
        <v>#REF!</v>
      </c>
      <c r="G801" s="269"/>
    </row>
    <row r="802" customFormat="false" ht="21.75" hidden="false" customHeight="true" outlineLevel="0" collapsed="false">
      <c r="A802" s="268" t="s">
        <v>165</v>
      </c>
      <c r="B802" s="269" t="e">
        <f aca="false">#REF!</f>
        <v>#REF!</v>
      </c>
      <c r="C802" s="268"/>
      <c r="D802" s="270"/>
      <c r="E802" s="268" t="s">
        <v>165</v>
      </c>
      <c r="F802" s="269" t="e">
        <f aca="false">B802</f>
        <v>#REF!</v>
      </c>
      <c r="G802" s="269"/>
    </row>
    <row r="803" customFormat="false" ht="21.75" hidden="false" customHeight="true" outlineLevel="0" collapsed="false">
      <c r="A803" s="268" t="s">
        <v>166</v>
      </c>
      <c r="B803" s="269" t="e">
        <f aca="false">#REF!</f>
        <v>#REF!</v>
      </c>
      <c r="C803" s="268"/>
      <c r="D803" s="270"/>
      <c r="E803" s="268" t="s">
        <v>166</v>
      </c>
      <c r="F803" s="269" t="e">
        <f aca="false">B803</f>
        <v>#REF!</v>
      </c>
      <c r="G803" s="269"/>
    </row>
    <row r="804" customFormat="false" ht="21.75" hidden="false" customHeight="true" outlineLevel="0" collapsed="false">
      <c r="A804" s="268" t="s">
        <v>167</v>
      </c>
      <c r="B804" s="269" t="e">
        <f aca="false">#REF!</f>
        <v>#REF!</v>
      </c>
      <c r="C804" s="268"/>
      <c r="D804" s="270"/>
      <c r="E804" s="268" t="s">
        <v>167</v>
      </c>
      <c r="F804" s="269" t="e">
        <f aca="false">B804</f>
        <v>#REF!</v>
      </c>
      <c r="G804" s="269"/>
    </row>
    <row r="805" customFormat="false" ht="21.75" hidden="false" customHeight="true" outlineLevel="0" collapsed="false">
      <c r="A805" s="268" t="s">
        <v>168</v>
      </c>
      <c r="B805" s="269" t="e">
        <f aca="false">#REF!</f>
        <v>#REF!</v>
      </c>
      <c r="C805" s="268"/>
      <c r="D805" s="270"/>
      <c r="E805" s="268" t="s">
        <v>168</v>
      </c>
      <c r="F805" s="269" t="e">
        <f aca="false">B805</f>
        <v>#REF!</v>
      </c>
      <c r="G805" s="269"/>
    </row>
    <row r="806" customFormat="false" ht="21.75" hidden="false" customHeight="true" outlineLevel="0" collapsed="false">
      <c r="A806" s="268" t="s">
        <v>187</v>
      </c>
      <c r="B806" s="269" t="e">
        <f aca="false">#REF!</f>
        <v>#REF!</v>
      </c>
      <c r="C806" s="268"/>
      <c r="D806" s="270"/>
      <c r="E806" s="268" t="str">
        <f aca="false">A806</f>
        <v>Petit Ep. Cannebe 500g</v>
      </c>
      <c r="F806" s="269" t="e">
        <f aca="false">B806</f>
        <v>#REF!</v>
      </c>
      <c r="G806" s="269"/>
    </row>
    <row r="807" customFormat="false" ht="21.75" hidden="false" customHeight="true" outlineLevel="0" collapsed="false">
      <c r="A807" s="268" t="s">
        <v>185</v>
      </c>
      <c r="B807" s="269" t="e">
        <f aca="false">#REF!</f>
        <v>#REF!</v>
      </c>
      <c r="C807" s="268"/>
      <c r="D807" s="270"/>
      <c r="E807" s="268" t="s">
        <v>185</v>
      </c>
      <c r="F807" s="269" t="e">
        <f aca="false">B807</f>
        <v>#REF!</v>
      </c>
      <c r="G807" s="269"/>
    </row>
    <row r="808" customFormat="false" ht="21.75" hidden="false" customHeight="true" outlineLevel="0" collapsed="false">
      <c r="A808" s="268" t="s">
        <v>186</v>
      </c>
      <c r="B808" s="269" t="e">
        <f aca="false">#REF!</f>
        <v>#REF!</v>
      </c>
      <c r="C808" s="268"/>
      <c r="D808" s="270"/>
      <c r="E808" s="268" t="s">
        <v>186</v>
      </c>
      <c r="F808" s="269" t="e">
        <f aca="false">B808</f>
        <v>#REF!</v>
      </c>
      <c r="G808" s="269"/>
    </row>
    <row r="809" customFormat="false" ht="21.75" hidden="false" customHeight="true" outlineLevel="0" collapsed="false">
      <c r="A809" s="268" t="s">
        <v>169</v>
      </c>
      <c r="B809" s="269" t="e">
        <f aca="false">#REF!</f>
        <v>#REF!</v>
      </c>
      <c r="C809" s="268"/>
      <c r="D809" s="270"/>
      <c r="E809" s="268" t="s">
        <v>169</v>
      </c>
      <c r="F809" s="269" t="e">
        <f aca="false">B809</f>
        <v>#REF!</v>
      </c>
      <c r="G809" s="269"/>
    </row>
    <row r="810" customFormat="false" ht="21.75" hidden="false" customHeight="true" outlineLevel="0" collapsed="false">
      <c r="A810" s="268" t="s">
        <v>170</v>
      </c>
      <c r="B810" s="269" t="e">
        <f aca="false">#REF!</f>
        <v>#REF!</v>
      </c>
      <c r="C810" s="268"/>
      <c r="D810" s="270"/>
      <c r="E810" s="268" t="s">
        <v>170</v>
      </c>
      <c r="F810" s="269" t="e">
        <f aca="false">B810</f>
        <v>#REF!</v>
      </c>
      <c r="G810" s="269"/>
    </row>
    <row r="811" customFormat="false" ht="21.75" hidden="false" customHeight="true" outlineLevel="0" collapsed="false">
      <c r="A811" s="268" t="s">
        <v>171</v>
      </c>
      <c r="B811" s="269" t="e">
        <f aca="false">#REF!</f>
        <v>#REF!</v>
      </c>
      <c r="C811" s="268"/>
      <c r="D811" s="270"/>
      <c r="E811" s="268" t="s">
        <v>171</v>
      </c>
      <c r="F811" s="269" t="e">
        <f aca="false">B811</f>
        <v>#REF!</v>
      </c>
      <c r="G811" s="269"/>
    </row>
    <row r="812" customFormat="false" ht="21.75" hidden="false" customHeight="true" outlineLevel="0" collapsed="false">
      <c r="A812" s="268" t="s">
        <v>172</v>
      </c>
      <c r="B812" s="269" t="e">
        <f aca="false">#REF!</f>
        <v>#REF!</v>
      </c>
      <c r="C812" s="268"/>
      <c r="D812" s="270"/>
      <c r="E812" s="268" t="s">
        <v>172</v>
      </c>
      <c r="F812" s="269" t="e">
        <f aca="false">B812</f>
        <v>#REF!</v>
      </c>
      <c r="G812" s="269"/>
    </row>
    <row r="813" customFormat="false" ht="21.75" hidden="false" customHeight="true" outlineLevel="0" collapsed="false">
      <c r="A813" s="268" t="s">
        <v>188</v>
      </c>
      <c r="B813" s="269" t="e">
        <f aca="false">#REF!</f>
        <v>#REF!</v>
      </c>
      <c r="C813" s="268"/>
      <c r="D813" s="270"/>
      <c r="E813" s="268" t="s">
        <v>188</v>
      </c>
      <c r="F813" s="269" t="e">
        <f aca="false">B813</f>
        <v>#REF!</v>
      </c>
      <c r="G813" s="269"/>
    </row>
    <row r="814" customFormat="false" ht="21.75" hidden="false" customHeight="true" outlineLevel="0" collapsed="false">
      <c r="A814" s="268" t="s">
        <v>189</v>
      </c>
      <c r="B814" s="269" t="e">
        <f aca="false">#REF!</f>
        <v>#REF!</v>
      </c>
      <c r="C814" s="268"/>
      <c r="D814" s="270"/>
      <c r="E814" s="268" t="s">
        <v>189</v>
      </c>
      <c r="F814" s="269" t="e">
        <f aca="false">B814</f>
        <v>#REF!</v>
      </c>
      <c r="G814" s="269"/>
    </row>
    <row r="815" customFormat="false" ht="21.75" hidden="false" customHeight="true" outlineLevel="0" collapsed="false">
      <c r="A815" s="268" t="s">
        <v>173</v>
      </c>
      <c r="B815" s="269" t="e">
        <f aca="false">#REF!</f>
        <v>#REF!</v>
      </c>
      <c r="C815" s="268"/>
      <c r="D815" s="270"/>
      <c r="E815" s="268" t="s">
        <v>173</v>
      </c>
      <c r="F815" s="269" t="e">
        <f aca="false">B815</f>
        <v>#REF!</v>
      </c>
      <c r="G815" s="269"/>
    </row>
    <row r="816" customFormat="false" ht="21.75" hidden="false" customHeight="true" outlineLevel="0" collapsed="false">
      <c r="A816" s="268" t="s">
        <v>184</v>
      </c>
      <c r="B816" s="269" t="e">
        <f aca="false">#REF!</f>
        <v>#REF!</v>
      </c>
      <c r="C816" s="268"/>
      <c r="D816" s="270"/>
      <c r="E816" s="268" t="s">
        <v>184</v>
      </c>
      <c r="F816" s="269" t="e">
        <f aca="false">B816</f>
        <v>#REF!</v>
      </c>
      <c r="G816" s="269"/>
    </row>
    <row r="817" customFormat="false" ht="21.75" hidden="false" customHeight="true" outlineLevel="0" collapsed="false">
      <c r="A817" s="268" t="s">
        <v>190</v>
      </c>
      <c r="B817" s="269" t="e">
        <f aca="false">#REF!</f>
        <v>#REF!</v>
      </c>
      <c r="C817" s="268"/>
      <c r="D817" s="270"/>
      <c r="E817" s="268" t="s">
        <v>190</v>
      </c>
      <c r="F817" s="269" t="e">
        <f aca="false">B817</f>
        <v>#REF!</v>
      </c>
      <c r="G817" s="269"/>
    </row>
    <row r="818" customFormat="false" ht="21.75" hidden="false" customHeight="true" outlineLevel="0" collapsed="false">
      <c r="A818" s="268" t="s">
        <v>191</v>
      </c>
      <c r="B818" s="269" t="e">
        <f aca="false">#REF!</f>
        <v>#REF!</v>
      </c>
      <c r="C818" s="268"/>
      <c r="D818" s="270"/>
      <c r="E818" s="268" t="s">
        <v>191</v>
      </c>
      <c r="F818" s="269" t="e">
        <f aca="false">B818</f>
        <v>#REF!</v>
      </c>
      <c r="G818" s="269"/>
    </row>
    <row r="819" customFormat="false" ht="21.75" hidden="false" customHeight="true" outlineLevel="0" collapsed="false">
      <c r="A819" s="268" t="s">
        <v>192</v>
      </c>
      <c r="B819" s="269" t="e">
        <f aca="false">#REF!</f>
        <v>#REF!</v>
      </c>
      <c r="C819" s="268"/>
      <c r="D819" s="270"/>
      <c r="E819" s="268" t="s">
        <v>192</v>
      </c>
      <c r="F819" s="269" t="e">
        <f aca="false">B819</f>
        <v>#REF!</v>
      </c>
      <c r="G819" s="269"/>
    </row>
    <row r="820" customFormat="false" ht="21.75" hidden="false" customHeight="true" outlineLevel="0" collapsed="false">
      <c r="A820" s="268" t="s">
        <v>193</v>
      </c>
      <c r="B820" s="269" t="e">
        <f aca="false">#REF!</f>
        <v>#REF!</v>
      </c>
      <c r="C820" s="268"/>
      <c r="D820" s="270"/>
      <c r="E820" s="268" t="s">
        <v>193</v>
      </c>
      <c r="F820" s="269" t="e">
        <f aca="false">B820</f>
        <v>#REF!</v>
      </c>
      <c r="G820" s="269"/>
    </row>
    <row r="821" customFormat="false" ht="21.75" hidden="false" customHeight="true" outlineLevel="0" collapsed="false">
      <c r="A821" s="272" t="s">
        <v>135</v>
      </c>
      <c r="B821" s="264" t="e">
        <f aca="false">SUM(B794:B820)</f>
        <v>#REF!</v>
      </c>
      <c r="C821" s="272"/>
      <c r="E821" s="272" t="s">
        <v>135</v>
      </c>
      <c r="F821" s="269" t="e">
        <f aca="false">SUM(F794:F820)</f>
        <v>#REF!</v>
      </c>
      <c r="G821" s="264"/>
    </row>
    <row r="822" customFormat="false" ht="21.75" hidden="false" customHeight="true" outlineLevel="0" collapsed="false">
      <c r="F822" s="271"/>
    </row>
    <row r="823" customFormat="false" ht="24" hidden="false" customHeight="true" outlineLevel="0" collapsed="false">
      <c r="A823" s="258" t="s">
        <v>151</v>
      </c>
      <c r="B823" s="258"/>
      <c r="C823" s="258"/>
      <c r="D823" s="259"/>
      <c r="E823" s="258" t="s">
        <v>151</v>
      </c>
      <c r="F823" s="258"/>
      <c r="G823" s="258"/>
    </row>
    <row r="824" customFormat="false" ht="21.75" hidden="false" customHeight="true" outlineLevel="0" collapsed="false">
      <c r="A824" s="260"/>
      <c r="B824" s="267"/>
      <c r="C824" s="260"/>
      <c r="D824" s="260"/>
      <c r="E824" s="260"/>
      <c r="F824" s="267"/>
      <c r="G824" s="267"/>
    </row>
    <row r="825" customFormat="false" ht="21.75" hidden="false" customHeight="true" outlineLevel="0" collapsed="false">
      <c r="A825" s="260" t="s">
        <v>152</v>
      </c>
      <c r="B825" s="261" t="n">
        <f aca="false">$B789</f>
        <v>45994</v>
      </c>
      <c r="C825" s="261"/>
      <c r="D825" s="260"/>
      <c r="E825" s="260" t="s">
        <v>152</v>
      </c>
      <c r="F825" s="261" t="n">
        <f aca="false">B825</f>
        <v>45994</v>
      </c>
      <c r="G825" s="261"/>
    </row>
    <row r="826" customFormat="false" ht="21.75" hidden="false" customHeight="true" outlineLevel="0" collapsed="false">
      <c r="A826" s="260" t="s">
        <v>153</v>
      </c>
      <c r="B826" s="278" t="e">
        <f aca="false">#REF!</f>
        <v>#REF!</v>
      </c>
      <c r="C826" s="278"/>
      <c r="D826" s="260"/>
      <c r="E826" s="260" t="s">
        <v>153</v>
      </c>
      <c r="F826" s="278" t="e">
        <f aca="false">B826</f>
        <v>#REF!</v>
      </c>
      <c r="G826" s="278"/>
    </row>
    <row r="828" customFormat="false" ht="21.75" hidden="false" customHeight="true" outlineLevel="0" collapsed="false">
      <c r="A828" s="264" t="s">
        <v>154</v>
      </c>
      <c r="B828" s="264" t="s">
        <v>155</v>
      </c>
      <c r="C828" s="264"/>
      <c r="E828" s="264" t="s">
        <v>154</v>
      </c>
      <c r="F828" s="264" t="s">
        <v>155</v>
      </c>
      <c r="G828" s="264"/>
    </row>
    <row r="829" customFormat="false" ht="21.75" hidden="false" customHeight="true" outlineLevel="0" collapsed="false">
      <c r="A829" s="264"/>
      <c r="B829" s="266" t="s">
        <v>156</v>
      </c>
      <c r="C829" s="266" t="s">
        <v>157</v>
      </c>
      <c r="E829" s="264"/>
      <c r="F829" s="266" t="s">
        <v>156</v>
      </c>
      <c r="G829" s="266" t="s">
        <v>157</v>
      </c>
    </row>
    <row r="830" customFormat="false" ht="21.75" hidden="false" customHeight="true" outlineLevel="0" collapsed="false">
      <c r="A830" s="268" t="s">
        <v>158</v>
      </c>
      <c r="B830" s="269" t="e">
        <f aca="false">#REF!</f>
        <v>#REF!</v>
      </c>
      <c r="C830" s="268"/>
      <c r="D830" s="270"/>
      <c r="E830" s="268" t="s">
        <v>158</v>
      </c>
      <c r="F830" s="269" t="e">
        <f aca="false">B830</f>
        <v>#REF!</v>
      </c>
      <c r="G830" s="269"/>
    </row>
    <row r="831" customFormat="false" ht="21.75" hidden="false" customHeight="true" outlineLevel="0" collapsed="false">
      <c r="A831" s="268" t="s">
        <v>159</v>
      </c>
      <c r="B831" s="269" t="e">
        <f aca="false">#REF!</f>
        <v>#REF!</v>
      </c>
      <c r="C831" s="268"/>
      <c r="D831" s="270"/>
      <c r="E831" s="268" t="s">
        <v>159</v>
      </c>
      <c r="F831" s="269" t="e">
        <f aca="false">B831</f>
        <v>#REF!</v>
      </c>
      <c r="G831" s="269"/>
    </row>
    <row r="832" customFormat="false" ht="21.75" hidden="false" customHeight="true" outlineLevel="0" collapsed="false">
      <c r="A832" s="268" t="s">
        <v>177</v>
      </c>
      <c r="B832" s="269" t="e">
        <f aca="false">#REF!</f>
        <v>#REF!</v>
      </c>
      <c r="C832" s="268"/>
      <c r="D832" s="270"/>
      <c r="E832" s="268" t="s">
        <v>177</v>
      </c>
      <c r="F832" s="269" t="e">
        <f aca="false">B832</f>
        <v>#REF!</v>
      </c>
      <c r="G832" s="269"/>
    </row>
    <row r="833" customFormat="false" ht="21.75" hidden="false" customHeight="true" outlineLevel="0" collapsed="false">
      <c r="A833" s="268" t="s">
        <v>160</v>
      </c>
      <c r="B833" s="269" t="e">
        <f aca="false">#REF!</f>
        <v>#REF!</v>
      </c>
      <c r="C833" s="268"/>
      <c r="D833" s="270"/>
      <c r="E833" s="268" t="s">
        <v>160</v>
      </c>
      <c r="F833" s="269" t="e">
        <f aca="false">B833</f>
        <v>#REF!</v>
      </c>
      <c r="G833" s="269"/>
    </row>
    <row r="834" customFormat="false" ht="21.75" hidden="false" customHeight="true" outlineLevel="0" collapsed="false">
      <c r="A834" s="268" t="s">
        <v>161</v>
      </c>
      <c r="B834" s="269" t="e">
        <f aca="false">#REF!</f>
        <v>#REF!</v>
      </c>
      <c r="C834" s="268"/>
      <c r="D834" s="270"/>
      <c r="E834" s="268" t="s">
        <v>161</v>
      </c>
      <c r="F834" s="269" t="e">
        <f aca="false">B834</f>
        <v>#REF!</v>
      </c>
      <c r="G834" s="269"/>
    </row>
    <row r="835" customFormat="false" ht="21.75" hidden="false" customHeight="true" outlineLevel="0" collapsed="false">
      <c r="A835" s="268" t="s">
        <v>162</v>
      </c>
      <c r="B835" s="269" t="e">
        <f aca="false">#REF!</f>
        <v>#REF!</v>
      </c>
      <c r="C835" s="268"/>
      <c r="D835" s="270"/>
      <c r="E835" s="268" t="s">
        <v>162</v>
      </c>
      <c r="F835" s="269" t="e">
        <f aca="false">B835</f>
        <v>#REF!</v>
      </c>
      <c r="G835" s="269"/>
    </row>
    <row r="836" customFormat="false" ht="21.75" hidden="false" customHeight="true" outlineLevel="0" collapsed="false">
      <c r="A836" s="268" t="s">
        <v>163</v>
      </c>
      <c r="B836" s="269" t="e">
        <f aca="false">#REF!</f>
        <v>#REF!</v>
      </c>
      <c r="C836" s="268"/>
      <c r="D836" s="270"/>
      <c r="E836" s="268" t="s">
        <v>163</v>
      </c>
      <c r="F836" s="269" t="e">
        <f aca="false">B836</f>
        <v>#REF!</v>
      </c>
      <c r="G836" s="269"/>
    </row>
    <row r="837" customFormat="false" ht="21.75" hidden="false" customHeight="true" outlineLevel="0" collapsed="false">
      <c r="A837" s="268" t="s">
        <v>164</v>
      </c>
      <c r="B837" s="269" t="e">
        <f aca="false">#REF!</f>
        <v>#REF!</v>
      </c>
      <c r="C837" s="268"/>
      <c r="D837" s="270"/>
      <c r="E837" s="268" t="s">
        <v>164</v>
      </c>
      <c r="F837" s="269" t="e">
        <f aca="false">B837</f>
        <v>#REF!</v>
      </c>
      <c r="G837" s="269"/>
    </row>
    <row r="838" customFormat="false" ht="21.75" hidden="false" customHeight="true" outlineLevel="0" collapsed="false">
      <c r="A838" s="268" t="s">
        <v>165</v>
      </c>
      <c r="B838" s="269" t="e">
        <f aca="false">#REF!</f>
        <v>#REF!</v>
      </c>
      <c r="C838" s="268"/>
      <c r="D838" s="270"/>
      <c r="E838" s="268" t="s">
        <v>165</v>
      </c>
      <c r="F838" s="269" t="e">
        <f aca="false">B838</f>
        <v>#REF!</v>
      </c>
      <c r="G838" s="269"/>
    </row>
    <row r="839" customFormat="false" ht="21.75" hidden="false" customHeight="true" outlineLevel="0" collapsed="false">
      <c r="A839" s="268" t="s">
        <v>166</v>
      </c>
      <c r="B839" s="269" t="e">
        <f aca="false">#REF!</f>
        <v>#REF!</v>
      </c>
      <c r="C839" s="268"/>
      <c r="D839" s="270"/>
      <c r="E839" s="268" t="s">
        <v>166</v>
      </c>
      <c r="F839" s="269" t="e">
        <f aca="false">B839</f>
        <v>#REF!</v>
      </c>
      <c r="G839" s="269"/>
    </row>
    <row r="840" customFormat="false" ht="21.75" hidden="false" customHeight="true" outlineLevel="0" collapsed="false">
      <c r="A840" s="268" t="s">
        <v>167</v>
      </c>
      <c r="B840" s="269" t="e">
        <f aca="false">#REF!</f>
        <v>#REF!</v>
      </c>
      <c r="C840" s="268"/>
      <c r="D840" s="270"/>
      <c r="E840" s="268" t="s">
        <v>167</v>
      </c>
      <c r="F840" s="269" t="e">
        <f aca="false">B840</f>
        <v>#REF!</v>
      </c>
      <c r="G840" s="269"/>
    </row>
    <row r="841" customFormat="false" ht="21.75" hidden="false" customHeight="true" outlineLevel="0" collapsed="false">
      <c r="A841" s="268" t="s">
        <v>168</v>
      </c>
      <c r="B841" s="269" t="e">
        <f aca="false">#REF!</f>
        <v>#REF!</v>
      </c>
      <c r="C841" s="268"/>
      <c r="D841" s="270"/>
      <c r="E841" s="268" t="s">
        <v>168</v>
      </c>
      <c r="F841" s="269" t="e">
        <f aca="false">B841</f>
        <v>#REF!</v>
      </c>
      <c r="G841" s="269"/>
    </row>
    <row r="842" customFormat="false" ht="21.75" hidden="false" customHeight="true" outlineLevel="0" collapsed="false">
      <c r="A842" s="268" t="s">
        <v>187</v>
      </c>
      <c r="B842" s="269" t="e">
        <f aca="false">#REF!</f>
        <v>#REF!</v>
      </c>
      <c r="C842" s="268"/>
      <c r="D842" s="270"/>
      <c r="E842" s="268" t="str">
        <f aca="false">A842</f>
        <v>Petit Ep. Cannebe 500g</v>
      </c>
      <c r="F842" s="269" t="e">
        <f aca="false">B842</f>
        <v>#REF!</v>
      </c>
      <c r="G842" s="269"/>
    </row>
    <row r="843" customFormat="false" ht="21.75" hidden="false" customHeight="true" outlineLevel="0" collapsed="false">
      <c r="A843" s="268" t="s">
        <v>185</v>
      </c>
      <c r="B843" s="269" t="e">
        <f aca="false">#REF!</f>
        <v>#REF!</v>
      </c>
      <c r="C843" s="268"/>
      <c r="D843" s="270"/>
      <c r="E843" s="268" t="s">
        <v>185</v>
      </c>
      <c r="F843" s="269" t="e">
        <f aca="false">B843</f>
        <v>#REF!</v>
      </c>
      <c r="G843" s="269"/>
    </row>
    <row r="844" customFormat="false" ht="21.75" hidden="false" customHeight="true" outlineLevel="0" collapsed="false">
      <c r="A844" s="268" t="s">
        <v>186</v>
      </c>
      <c r="B844" s="269" t="e">
        <f aca="false">#REF!</f>
        <v>#REF!</v>
      </c>
      <c r="C844" s="268"/>
      <c r="D844" s="270"/>
      <c r="E844" s="268" t="s">
        <v>186</v>
      </c>
      <c r="F844" s="269" t="e">
        <f aca="false">B844</f>
        <v>#REF!</v>
      </c>
      <c r="G844" s="269"/>
    </row>
    <row r="845" customFormat="false" ht="21.75" hidden="false" customHeight="true" outlineLevel="0" collapsed="false">
      <c r="A845" s="268" t="s">
        <v>169</v>
      </c>
      <c r="B845" s="269" t="e">
        <f aca="false">#REF!</f>
        <v>#REF!</v>
      </c>
      <c r="C845" s="268"/>
      <c r="D845" s="270"/>
      <c r="E845" s="268" t="s">
        <v>169</v>
      </c>
      <c r="F845" s="269" t="e">
        <f aca="false">B845</f>
        <v>#REF!</v>
      </c>
      <c r="G845" s="269"/>
    </row>
    <row r="846" customFormat="false" ht="21.75" hidden="false" customHeight="true" outlineLevel="0" collapsed="false">
      <c r="A846" s="268" t="s">
        <v>170</v>
      </c>
      <c r="B846" s="269" t="e">
        <f aca="false">#REF!</f>
        <v>#REF!</v>
      </c>
      <c r="C846" s="268"/>
      <c r="D846" s="270"/>
      <c r="E846" s="268" t="s">
        <v>170</v>
      </c>
      <c r="F846" s="269" t="e">
        <f aca="false">B846</f>
        <v>#REF!</v>
      </c>
      <c r="G846" s="269"/>
    </row>
    <row r="847" customFormat="false" ht="21.75" hidden="false" customHeight="true" outlineLevel="0" collapsed="false">
      <c r="A847" s="268" t="s">
        <v>171</v>
      </c>
      <c r="B847" s="269" t="e">
        <f aca="false">#REF!</f>
        <v>#REF!</v>
      </c>
      <c r="C847" s="268"/>
      <c r="D847" s="270"/>
      <c r="E847" s="268" t="s">
        <v>171</v>
      </c>
      <c r="F847" s="269" t="e">
        <f aca="false">B847</f>
        <v>#REF!</v>
      </c>
      <c r="G847" s="269"/>
    </row>
    <row r="848" customFormat="false" ht="21.75" hidden="false" customHeight="true" outlineLevel="0" collapsed="false">
      <c r="A848" s="268" t="s">
        <v>172</v>
      </c>
      <c r="B848" s="269" t="e">
        <f aca="false">#REF!</f>
        <v>#REF!</v>
      </c>
      <c r="C848" s="268"/>
      <c r="D848" s="270"/>
      <c r="E848" s="268" t="s">
        <v>172</v>
      </c>
      <c r="F848" s="269" t="e">
        <f aca="false">B848</f>
        <v>#REF!</v>
      </c>
      <c r="G848" s="269"/>
    </row>
    <row r="849" customFormat="false" ht="21.75" hidden="false" customHeight="true" outlineLevel="0" collapsed="false">
      <c r="A849" s="268" t="s">
        <v>188</v>
      </c>
      <c r="B849" s="269" t="e">
        <f aca="false">#REF!</f>
        <v>#REF!</v>
      </c>
      <c r="C849" s="268"/>
      <c r="D849" s="270"/>
      <c r="E849" s="268" t="s">
        <v>188</v>
      </c>
      <c r="F849" s="269" t="e">
        <f aca="false">B849</f>
        <v>#REF!</v>
      </c>
      <c r="G849" s="269"/>
    </row>
    <row r="850" customFormat="false" ht="21.75" hidden="false" customHeight="true" outlineLevel="0" collapsed="false">
      <c r="A850" s="268" t="s">
        <v>189</v>
      </c>
      <c r="B850" s="269" t="e">
        <f aca="false">#REF!</f>
        <v>#REF!</v>
      </c>
      <c r="C850" s="268"/>
      <c r="D850" s="270"/>
      <c r="E850" s="268" t="s">
        <v>189</v>
      </c>
      <c r="F850" s="269" t="e">
        <f aca="false">B850</f>
        <v>#REF!</v>
      </c>
      <c r="G850" s="269"/>
    </row>
    <row r="851" customFormat="false" ht="21.75" hidden="false" customHeight="true" outlineLevel="0" collapsed="false">
      <c r="A851" s="268" t="s">
        <v>173</v>
      </c>
      <c r="B851" s="269" t="e">
        <f aca="false">#REF!</f>
        <v>#REF!</v>
      </c>
      <c r="C851" s="268"/>
      <c r="D851" s="270"/>
      <c r="E851" s="268" t="s">
        <v>173</v>
      </c>
      <c r="F851" s="269" t="e">
        <f aca="false">B851</f>
        <v>#REF!</v>
      </c>
      <c r="G851" s="269"/>
    </row>
    <row r="852" customFormat="false" ht="21.75" hidden="false" customHeight="true" outlineLevel="0" collapsed="false">
      <c r="A852" s="268" t="s">
        <v>184</v>
      </c>
      <c r="B852" s="269" t="e">
        <f aca="false">#REF!</f>
        <v>#REF!</v>
      </c>
      <c r="C852" s="268"/>
      <c r="D852" s="270"/>
      <c r="E852" s="268" t="s">
        <v>184</v>
      </c>
      <c r="F852" s="269" t="e">
        <f aca="false">B852</f>
        <v>#REF!</v>
      </c>
      <c r="G852" s="269"/>
    </row>
    <row r="853" customFormat="false" ht="21.75" hidden="false" customHeight="true" outlineLevel="0" collapsed="false">
      <c r="A853" s="268" t="s">
        <v>190</v>
      </c>
      <c r="B853" s="269" t="e">
        <f aca="false">#REF!</f>
        <v>#REF!</v>
      </c>
      <c r="C853" s="268"/>
      <c r="D853" s="270"/>
      <c r="E853" s="268" t="s">
        <v>190</v>
      </c>
      <c r="F853" s="269" t="e">
        <f aca="false">B853</f>
        <v>#REF!</v>
      </c>
      <c r="G853" s="269"/>
    </row>
    <row r="854" customFormat="false" ht="21.75" hidden="false" customHeight="true" outlineLevel="0" collapsed="false">
      <c r="A854" s="268" t="s">
        <v>191</v>
      </c>
      <c r="B854" s="269" t="e">
        <f aca="false">#REF!</f>
        <v>#REF!</v>
      </c>
      <c r="C854" s="268"/>
      <c r="D854" s="270"/>
      <c r="E854" s="268" t="s">
        <v>191</v>
      </c>
      <c r="F854" s="269" t="e">
        <f aca="false">B854</f>
        <v>#REF!</v>
      </c>
      <c r="G854" s="269"/>
    </row>
    <row r="855" customFormat="false" ht="21.75" hidden="false" customHeight="true" outlineLevel="0" collapsed="false">
      <c r="A855" s="268" t="s">
        <v>192</v>
      </c>
      <c r="B855" s="269" t="e">
        <f aca="false">#REF!</f>
        <v>#REF!</v>
      </c>
      <c r="C855" s="268"/>
      <c r="D855" s="270"/>
      <c r="E855" s="268" t="s">
        <v>192</v>
      </c>
      <c r="F855" s="269" t="e">
        <f aca="false">B855</f>
        <v>#REF!</v>
      </c>
      <c r="G855" s="269"/>
    </row>
    <row r="856" customFormat="false" ht="21.75" hidden="false" customHeight="true" outlineLevel="0" collapsed="false">
      <c r="A856" s="268" t="s">
        <v>193</v>
      </c>
      <c r="B856" s="269" t="e">
        <f aca="false">#REF!</f>
        <v>#REF!</v>
      </c>
      <c r="C856" s="268"/>
      <c r="D856" s="270"/>
      <c r="E856" s="268" t="s">
        <v>193</v>
      </c>
      <c r="F856" s="269" t="e">
        <f aca="false">B856</f>
        <v>#REF!</v>
      </c>
      <c r="G856" s="269"/>
    </row>
    <row r="857" customFormat="false" ht="21.75" hidden="false" customHeight="true" outlineLevel="0" collapsed="false">
      <c r="A857" s="272" t="s">
        <v>135</v>
      </c>
      <c r="B857" s="269" t="e">
        <f aca="false">SUM(B830:B856)</f>
        <v>#REF!</v>
      </c>
      <c r="C857" s="272"/>
      <c r="E857" s="272" t="s">
        <v>135</v>
      </c>
      <c r="F857" s="269" t="e">
        <f aca="false">SUM(F830:F856)</f>
        <v>#REF!</v>
      </c>
      <c r="G857" s="264"/>
    </row>
    <row r="858" customFormat="false" ht="21.75" hidden="false" customHeight="true" outlineLevel="0" collapsed="false">
      <c r="F858" s="271"/>
    </row>
    <row r="859" customFormat="false" ht="24" hidden="false" customHeight="true" outlineLevel="0" collapsed="false">
      <c r="A859" s="258" t="s">
        <v>151</v>
      </c>
      <c r="B859" s="258"/>
      <c r="C859" s="258"/>
      <c r="D859" s="259"/>
      <c r="E859" s="258" t="s">
        <v>151</v>
      </c>
      <c r="F859" s="258"/>
      <c r="G859" s="258"/>
    </row>
    <row r="860" customFormat="false" ht="21.75" hidden="false" customHeight="true" outlineLevel="0" collapsed="false">
      <c r="A860" s="260"/>
      <c r="B860" s="267"/>
      <c r="C860" s="260"/>
      <c r="D860" s="260"/>
      <c r="E860" s="260"/>
      <c r="F860" s="267"/>
      <c r="G860" s="267"/>
    </row>
    <row r="861" customFormat="false" ht="21.75" hidden="false" customHeight="true" outlineLevel="0" collapsed="false">
      <c r="A861" s="260" t="s">
        <v>152</v>
      </c>
      <c r="B861" s="261" t="n">
        <f aca="false">$B825</f>
        <v>45994</v>
      </c>
      <c r="C861" s="261"/>
      <c r="D861" s="260"/>
      <c r="E861" s="260" t="s">
        <v>152</v>
      </c>
      <c r="F861" s="261" t="n">
        <f aca="false">B861</f>
        <v>45994</v>
      </c>
      <c r="G861" s="261"/>
    </row>
    <row r="862" customFormat="false" ht="21.75" hidden="false" customHeight="true" outlineLevel="0" collapsed="false">
      <c r="A862" s="260" t="s">
        <v>153</v>
      </c>
      <c r="B862" s="278" t="e">
        <f aca="false">#REF!</f>
        <v>#REF!</v>
      </c>
      <c r="C862" s="278"/>
      <c r="D862" s="260"/>
      <c r="E862" s="260" t="s">
        <v>153</v>
      </c>
      <c r="F862" s="278" t="e">
        <f aca="false">B862</f>
        <v>#REF!</v>
      </c>
      <c r="G862" s="278"/>
    </row>
    <row r="864" customFormat="false" ht="21.75" hidden="false" customHeight="true" outlineLevel="0" collapsed="false">
      <c r="A864" s="264" t="s">
        <v>154</v>
      </c>
      <c r="B864" s="264" t="s">
        <v>155</v>
      </c>
      <c r="C864" s="264"/>
      <c r="E864" s="264" t="s">
        <v>154</v>
      </c>
      <c r="F864" s="264" t="s">
        <v>155</v>
      </c>
      <c r="G864" s="264"/>
    </row>
    <row r="865" customFormat="false" ht="21.75" hidden="false" customHeight="true" outlineLevel="0" collapsed="false">
      <c r="A865" s="264"/>
      <c r="B865" s="266" t="s">
        <v>156</v>
      </c>
      <c r="C865" s="266" t="s">
        <v>157</v>
      </c>
      <c r="E865" s="264"/>
      <c r="F865" s="266" t="s">
        <v>156</v>
      </c>
      <c r="G865" s="266" t="s">
        <v>157</v>
      </c>
    </row>
    <row r="866" customFormat="false" ht="21.75" hidden="false" customHeight="true" outlineLevel="0" collapsed="false">
      <c r="A866" s="268" t="s">
        <v>158</v>
      </c>
      <c r="B866" s="269" t="e">
        <f aca="false">#REF!</f>
        <v>#REF!</v>
      </c>
      <c r="C866" s="268"/>
      <c r="D866" s="270"/>
      <c r="E866" s="268" t="s">
        <v>158</v>
      </c>
      <c r="F866" s="269" t="e">
        <f aca="false">B866</f>
        <v>#REF!</v>
      </c>
      <c r="G866" s="269"/>
    </row>
    <row r="867" customFormat="false" ht="21.75" hidden="false" customHeight="true" outlineLevel="0" collapsed="false">
      <c r="A867" s="268" t="s">
        <v>159</v>
      </c>
      <c r="B867" s="269" t="e">
        <f aca="false">#REF!</f>
        <v>#REF!</v>
      </c>
      <c r="C867" s="268"/>
      <c r="D867" s="270"/>
      <c r="E867" s="268" t="s">
        <v>159</v>
      </c>
      <c r="F867" s="269" t="e">
        <f aca="false">B867</f>
        <v>#REF!</v>
      </c>
      <c r="G867" s="269"/>
    </row>
    <row r="868" customFormat="false" ht="21.75" hidden="false" customHeight="true" outlineLevel="0" collapsed="false">
      <c r="A868" s="268" t="s">
        <v>177</v>
      </c>
      <c r="B868" s="269" t="e">
        <f aca="false">#REF!</f>
        <v>#REF!</v>
      </c>
      <c r="C868" s="268"/>
      <c r="D868" s="270"/>
      <c r="E868" s="268" t="s">
        <v>177</v>
      </c>
      <c r="F868" s="269" t="e">
        <f aca="false">B868</f>
        <v>#REF!</v>
      </c>
      <c r="G868" s="269"/>
    </row>
    <row r="869" customFormat="false" ht="21.75" hidden="false" customHeight="true" outlineLevel="0" collapsed="false">
      <c r="A869" s="268" t="s">
        <v>160</v>
      </c>
      <c r="B869" s="269" t="e">
        <f aca="false">#REF!</f>
        <v>#REF!</v>
      </c>
      <c r="C869" s="268"/>
      <c r="D869" s="270"/>
      <c r="E869" s="268" t="s">
        <v>160</v>
      </c>
      <c r="F869" s="269" t="e">
        <f aca="false">B869</f>
        <v>#REF!</v>
      </c>
      <c r="G869" s="269"/>
    </row>
    <row r="870" customFormat="false" ht="21.75" hidden="false" customHeight="true" outlineLevel="0" collapsed="false">
      <c r="A870" s="268" t="s">
        <v>161</v>
      </c>
      <c r="B870" s="269" t="e">
        <f aca="false">#REF!</f>
        <v>#REF!</v>
      </c>
      <c r="C870" s="268"/>
      <c r="D870" s="270"/>
      <c r="E870" s="268" t="s">
        <v>161</v>
      </c>
      <c r="F870" s="269" t="e">
        <f aca="false">B870</f>
        <v>#REF!</v>
      </c>
      <c r="G870" s="269"/>
    </row>
    <row r="871" customFormat="false" ht="21.75" hidden="false" customHeight="true" outlineLevel="0" collapsed="false">
      <c r="A871" s="268" t="s">
        <v>162</v>
      </c>
      <c r="B871" s="269" t="e">
        <f aca="false">#REF!</f>
        <v>#REF!</v>
      </c>
      <c r="C871" s="268"/>
      <c r="D871" s="270"/>
      <c r="E871" s="268" t="s">
        <v>162</v>
      </c>
      <c r="F871" s="269" t="e">
        <f aca="false">B871</f>
        <v>#REF!</v>
      </c>
      <c r="G871" s="269"/>
    </row>
    <row r="872" customFormat="false" ht="21.75" hidden="false" customHeight="true" outlineLevel="0" collapsed="false">
      <c r="A872" s="268" t="s">
        <v>163</v>
      </c>
      <c r="B872" s="269" t="e">
        <f aca="false">#REF!</f>
        <v>#REF!</v>
      </c>
      <c r="C872" s="268"/>
      <c r="D872" s="270"/>
      <c r="E872" s="268" t="s">
        <v>163</v>
      </c>
      <c r="F872" s="269" t="e">
        <f aca="false">B872</f>
        <v>#REF!</v>
      </c>
      <c r="G872" s="269"/>
    </row>
    <row r="873" customFormat="false" ht="21.75" hidden="false" customHeight="true" outlineLevel="0" collapsed="false">
      <c r="A873" s="268" t="s">
        <v>164</v>
      </c>
      <c r="B873" s="269" t="e">
        <f aca="false">#REF!</f>
        <v>#REF!</v>
      </c>
      <c r="C873" s="268"/>
      <c r="D873" s="270"/>
      <c r="E873" s="268" t="s">
        <v>164</v>
      </c>
      <c r="F873" s="269" t="e">
        <f aca="false">B873</f>
        <v>#REF!</v>
      </c>
      <c r="G873" s="269"/>
    </row>
    <row r="874" customFormat="false" ht="21.75" hidden="false" customHeight="true" outlineLevel="0" collapsed="false">
      <c r="A874" s="268" t="s">
        <v>165</v>
      </c>
      <c r="B874" s="269" t="e">
        <f aca="false">#REF!</f>
        <v>#REF!</v>
      </c>
      <c r="C874" s="268"/>
      <c r="D874" s="270"/>
      <c r="E874" s="268" t="s">
        <v>165</v>
      </c>
      <c r="F874" s="269" t="e">
        <f aca="false">B874</f>
        <v>#REF!</v>
      </c>
      <c r="G874" s="269"/>
    </row>
    <row r="875" customFormat="false" ht="21.75" hidden="false" customHeight="true" outlineLevel="0" collapsed="false">
      <c r="A875" s="268" t="s">
        <v>166</v>
      </c>
      <c r="B875" s="269" t="e">
        <f aca="false">#REF!</f>
        <v>#REF!</v>
      </c>
      <c r="C875" s="268"/>
      <c r="D875" s="270"/>
      <c r="E875" s="268" t="s">
        <v>166</v>
      </c>
      <c r="F875" s="269" t="e">
        <f aca="false">B875</f>
        <v>#REF!</v>
      </c>
      <c r="G875" s="269"/>
    </row>
    <row r="876" customFormat="false" ht="21.75" hidden="false" customHeight="true" outlineLevel="0" collapsed="false">
      <c r="A876" s="268" t="s">
        <v>167</v>
      </c>
      <c r="B876" s="269" t="e">
        <f aca="false">#REF!</f>
        <v>#REF!</v>
      </c>
      <c r="C876" s="268"/>
      <c r="D876" s="270"/>
      <c r="E876" s="268" t="s">
        <v>167</v>
      </c>
      <c r="F876" s="269" t="e">
        <f aca="false">B876</f>
        <v>#REF!</v>
      </c>
      <c r="G876" s="269"/>
    </row>
    <row r="877" customFormat="false" ht="21.75" hidden="false" customHeight="true" outlineLevel="0" collapsed="false">
      <c r="A877" s="268" t="s">
        <v>168</v>
      </c>
      <c r="B877" s="269" t="e">
        <f aca="false">#REF!</f>
        <v>#REF!</v>
      </c>
      <c r="C877" s="268"/>
      <c r="D877" s="270"/>
      <c r="E877" s="268" t="s">
        <v>168</v>
      </c>
      <c r="F877" s="269" t="e">
        <f aca="false">B877</f>
        <v>#REF!</v>
      </c>
      <c r="G877" s="269"/>
    </row>
    <row r="878" customFormat="false" ht="21.75" hidden="false" customHeight="true" outlineLevel="0" collapsed="false">
      <c r="A878" s="268" t="s">
        <v>187</v>
      </c>
      <c r="B878" s="269" t="e">
        <f aca="false">#REF!</f>
        <v>#REF!</v>
      </c>
      <c r="C878" s="268"/>
      <c r="D878" s="270"/>
      <c r="E878" s="268" t="str">
        <f aca="false">A878</f>
        <v>Petit Ep. Cannebe 500g</v>
      </c>
      <c r="F878" s="269" t="e">
        <f aca="false">B878</f>
        <v>#REF!</v>
      </c>
      <c r="G878" s="269"/>
    </row>
    <row r="879" customFormat="false" ht="21.75" hidden="false" customHeight="true" outlineLevel="0" collapsed="false">
      <c r="A879" s="268" t="s">
        <v>185</v>
      </c>
      <c r="B879" s="269" t="e">
        <f aca="false">#REF!</f>
        <v>#REF!</v>
      </c>
      <c r="C879" s="268"/>
      <c r="D879" s="270"/>
      <c r="E879" s="268" t="s">
        <v>185</v>
      </c>
      <c r="F879" s="269" t="e">
        <f aca="false">B879</f>
        <v>#REF!</v>
      </c>
      <c r="G879" s="269"/>
    </row>
    <row r="880" customFormat="false" ht="21.75" hidden="false" customHeight="true" outlineLevel="0" collapsed="false">
      <c r="A880" s="268" t="s">
        <v>186</v>
      </c>
      <c r="B880" s="269" t="e">
        <f aca="false">#REF!</f>
        <v>#REF!</v>
      </c>
      <c r="C880" s="268"/>
      <c r="D880" s="270"/>
      <c r="E880" s="268" t="s">
        <v>186</v>
      </c>
      <c r="F880" s="269" t="e">
        <f aca="false">B880</f>
        <v>#REF!</v>
      </c>
      <c r="G880" s="269"/>
    </row>
    <row r="881" customFormat="false" ht="21.75" hidden="false" customHeight="true" outlineLevel="0" collapsed="false">
      <c r="A881" s="268" t="s">
        <v>169</v>
      </c>
      <c r="B881" s="269" t="e">
        <f aca="false">#REF!</f>
        <v>#REF!</v>
      </c>
      <c r="C881" s="268"/>
      <c r="D881" s="270"/>
      <c r="E881" s="268" t="s">
        <v>169</v>
      </c>
      <c r="F881" s="269" t="e">
        <f aca="false">B881</f>
        <v>#REF!</v>
      </c>
      <c r="G881" s="269"/>
    </row>
    <row r="882" customFormat="false" ht="21.75" hidden="false" customHeight="true" outlineLevel="0" collapsed="false">
      <c r="A882" s="268" t="s">
        <v>170</v>
      </c>
      <c r="B882" s="269" t="e">
        <f aca="false">#REF!</f>
        <v>#REF!</v>
      </c>
      <c r="C882" s="268"/>
      <c r="D882" s="270"/>
      <c r="E882" s="268" t="s">
        <v>170</v>
      </c>
      <c r="F882" s="269" t="e">
        <f aca="false">B882</f>
        <v>#REF!</v>
      </c>
      <c r="G882" s="269"/>
    </row>
    <row r="883" customFormat="false" ht="21.75" hidden="false" customHeight="true" outlineLevel="0" collapsed="false">
      <c r="A883" s="268" t="s">
        <v>171</v>
      </c>
      <c r="B883" s="269" t="e">
        <f aca="false">#REF!</f>
        <v>#REF!</v>
      </c>
      <c r="C883" s="268"/>
      <c r="D883" s="270"/>
      <c r="E883" s="268" t="s">
        <v>171</v>
      </c>
      <c r="F883" s="269" t="e">
        <f aca="false">B883</f>
        <v>#REF!</v>
      </c>
      <c r="G883" s="269"/>
    </row>
    <row r="884" customFormat="false" ht="21.75" hidden="false" customHeight="true" outlineLevel="0" collapsed="false">
      <c r="A884" s="268" t="s">
        <v>172</v>
      </c>
      <c r="B884" s="269" t="e">
        <f aca="false">#REF!</f>
        <v>#REF!</v>
      </c>
      <c r="C884" s="268"/>
      <c r="D884" s="270"/>
      <c r="E884" s="268" t="s">
        <v>172</v>
      </c>
      <c r="F884" s="269" t="e">
        <f aca="false">B884</f>
        <v>#REF!</v>
      </c>
      <c r="G884" s="269"/>
    </row>
    <row r="885" customFormat="false" ht="21.75" hidden="false" customHeight="true" outlineLevel="0" collapsed="false">
      <c r="A885" s="268" t="s">
        <v>188</v>
      </c>
      <c r="B885" s="269" t="e">
        <f aca="false">#REF!</f>
        <v>#REF!</v>
      </c>
      <c r="C885" s="268"/>
      <c r="D885" s="270"/>
      <c r="E885" s="268" t="s">
        <v>188</v>
      </c>
      <c r="F885" s="269" t="e">
        <f aca="false">B885</f>
        <v>#REF!</v>
      </c>
      <c r="G885" s="269"/>
    </row>
    <row r="886" customFormat="false" ht="21.75" hidden="false" customHeight="true" outlineLevel="0" collapsed="false">
      <c r="A886" s="268" t="s">
        <v>189</v>
      </c>
      <c r="B886" s="269" t="e">
        <f aca="false">#REF!</f>
        <v>#REF!</v>
      </c>
      <c r="C886" s="268"/>
      <c r="D886" s="270"/>
      <c r="E886" s="268" t="s">
        <v>189</v>
      </c>
      <c r="F886" s="269" t="e">
        <f aca="false">B886</f>
        <v>#REF!</v>
      </c>
      <c r="G886" s="269"/>
    </row>
    <row r="887" customFormat="false" ht="21.75" hidden="false" customHeight="true" outlineLevel="0" collapsed="false">
      <c r="A887" s="268" t="s">
        <v>173</v>
      </c>
      <c r="B887" s="269" t="e">
        <f aca="false">#REF!</f>
        <v>#REF!</v>
      </c>
      <c r="C887" s="268"/>
      <c r="D887" s="270"/>
      <c r="E887" s="268" t="s">
        <v>173</v>
      </c>
      <c r="F887" s="269" t="e">
        <f aca="false">B887</f>
        <v>#REF!</v>
      </c>
      <c r="G887" s="269"/>
    </row>
    <row r="888" customFormat="false" ht="21.75" hidden="false" customHeight="true" outlineLevel="0" collapsed="false">
      <c r="A888" s="268" t="s">
        <v>184</v>
      </c>
      <c r="B888" s="269" t="e">
        <f aca="false">#REF!</f>
        <v>#REF!</v>
      </c>
      <c r="C888" s="268"/>
      <c r="D888" s="270"/>
      <c r="E888" s="268" t="s">
        <v>184</v>
      </c>
      <c r="F888" s="269" t="e">
        <f aca="false">B888</f>
        <v>#REF!</v>
      </c>
      <c r="G888" s="269"/>
    </row>
    <row r="889" customFormat="false" ht="21.75" hidden="false" customHeight="true" outlineLevel="0" collapsed="false">
      <c r="A889" s="268" t="s">
        <v>190</v>
      </c>
      <c r="B889" s="269" t="e">
        <f aca="false">#REF!</f>
        <v>#REF!</v>
      </c>
      <c r="C889" s="268"/>
      <c r="D889" s="270"/>
      <c r="E889" s="268" t="s">
        <v>190</v>
      </c>
      <c r="F889" s="269" t="e">
        <f aca="false">B889</f>
        <v>#REF!</v>
      </c>
      <c r="G889" s="269"/>
    </row>
    <row r="890" customFormat="false" ht="21.75" hidden="false" customHeight="true" outlineLevel="0" collapsed="false">
      <c r="A890" s="268" t="s">
        <v>191</v>
      </c>
      <c r="B890" s="269" t="e">
        <f aca="false">#REF!</f>
        <v>#REF!</v>
      </c>
      <c r="C890" s="268"/>
      <c r="D890" s="270"/>
      <c r="E890" s="268" t="s">
        <v>191</v>
      </c>
      <c r="F890" s="269" t="e">
        <f aca="false">B890</f>
        <v>#REF!</v>
      </c>
      <c r="G890" s="269"/>
    </row>
    <row r="891" customFormat="false" ht="21.75" hidden="false" customHeight="true" outlineLevel="0" collapsed="false">
      <c r="A891" s="268" t="s">
        <v>192</v>
      </c>
      <c r="B891" s="269" t="e">
        <f aca="false">#REF!</f>
        <v>#REF!</v>
      </c>
      <c r="C891" s="268"/>
      <c r="D891" s="270"/>
      <c r="E891" s="268" t="s">
        <v>192</v>
      </c>
      <c r="F891" s="269" t="e">
        <f aca="false">B891</f>
        <v>#REF!</v>
      </c>
      <c r="G891" s="269"/>
    </row>
    <row r="892" customFormat="false" ht="21.75" hidden="false" customHeight="true" outlineLevel="0" collapsed="false">
      <c r="A892" s="268" t="s">
        <v>193</v>
      </c>
      <c r="B892" s="269" t="e">
        <f aca="false">#REF!</f>
        <v>#REF!</v>
      </c>
      <c r="C892" s="268"/>
      <c r="D892" s="270"/>
      <c r="E892" s="268" t="s">
        <v>193</v>
      </c>
      <c r="F892" s="269" t="e">
        <f aca="false">B892</f>
        <v>#REF!</v>
      </c>
      <c r="G892" s="269"/>
    </row>
    <row r="893" customFormat="false" ht="21.75" hidden="false" customHeight="true" outlineLevel="0" collapsed="false">
      <c r="A893" s="272" t="s">
        <v>135</v>
      </c>
      <c r="B893" s="269" t="e">
        <f aca="false">SUM(B866:B892)</f>
        <v>#REF!</v>
      </c>
      <c r="C893" s="272"/>
      <c r="E893" s="272" t="s">
        <v>135</v>
      </c>
      <c r="F893" s="269" t="e">
        <f aca="false">SUM(F866:F892)</f>
        <v>#REF!</v>
      </c>
      <c r="G893" s="264"/>
    </row>
    <row r="894" customFormat="false" ht="21.75" hidden="false" customHeight="true" outlineLevel="0" collapsed="false">
      <c r="B894" s="271"/>
      <c r="F894" s="271"/>
    </row>
    <row r="895" customFormat="false" ht="24" hidden="false" customHeight="true" outlineLevel="0" collapsed="false">
      <c r="A895" s="258" t="s">
        <v>151</v>
      </c>
      <c r="B895" s="258"/>
      <c r="C895" s="258"/>
      <c r="D895" s="259"/>
      <c r="E895" s="258" t="s">
        <v>151</v>
      </c>
      <c r="F895" s="258"/>
      <c r="G895" s="258"/>
    </row>
    <row r="896" customFormat="false" ht="21.75" hidden="false" customHeight="true" outlineLevel="0" collapsed="false">
      <c r="A896" s="260"/>
      <c r="B896" s="267"/>
      <c r="C896" s="260"/>
      <c r="D896" s="260"/>
      <c r="E896" s="260"/>
      <c r="F896" s="267"/>
      <c r="G896" s="267"/>
    </row>
    <row r="897" customFormat="false" ht="21.75" hidden="false" customHeight="true" outlineLevel="0" collapsed="false">
      <c r="A897" s="260" t="s">
        <v>152</v>
      </c>
      <c r="B897" s="261" t="n">
        <f aca="false">$B861</f>
        <v>45994</v>
      </c>
      <c r="C897" s="261"/>
      <c r="D897" s="260"/>
      <c r="E897" s="260" t="s">
        <v>152</v>
      </c>
      <c r="F897" s="261" t="n">
        <f aca="false">B897</f>
        <v>45994</v>
      </c>
      <c r="G897" s="261"/>
    </row>
    <row r="898" customFormat="false" ht="21.75" hidden="false" customHeight="true" outlineLevel="0" collapsed="false">
      <c r="A898" s="260" t="s">
        <v>153</v>
      </c>
      <c r="B898" s="278" t="e">
        <f aca="false">#REF!</f>
        <v>#REF!</v>
      </c>
      <c r="C898" s="278"/>
      <c r="D898" s="260"/>
      <c r="E898" s="260" t="s">
        <v>153</v>
      </c>
      <c r="F898" s="278" t="e">
        <f aca="false">B898</f>
        <v>#REF!</v>
      </c>
      <c r="G898" s="278"/>
    </row>
    <row r="900" customFormat="false" ht="21.75" hidden="false" customHeight="true" outlineLevel="0" collapsed="false">
      <c r="A900" s="264" t="s">
        <v>154</v>
      </c>
      <c r="B900" s="264" t="s">
        <v>155</v>
      </c>
      <c r="C900" s="264"/>
      <c r="E900" s="264" t="s">
        <v>154</v>
      </c>
      <c r="F900" s="264" t="s">
        <v>155</v>
      </c>
      <c r="G900" s="264"/>
    </row>
    <row r="901" customFormat="false" ht="21.75" hidden="false" customHeight="true" outlineLevel="0" collapsed="false">
      <c r="A901" s="264"/>
      <c r="B901" s="266" t="s">
        <v>156</v>
      </c>
      <c r="C901" s="266" t="s">
        <v>157</v>
      </c>
      <c r="E901" s="264"/>
      <c r="F901" s="266" t="s">
        <v>156</v>
      </c>
      <c r="G901" s="266" t="s">
        <v>157</v>
      </c>
    </row>
    <row r="902" customFormat="false" ht="21.75" hidden="false" customHeight="true" outlineLevel="0" collapsed="false">
      <c r="A902" s="268" t="s">
        <v>158</v>
      </c>
      <c r="B902" s="269" t="e">
        <f aca="false">#REF!</f>
        <v>#REF!</v>
      </c>
      <c r="C902" s="268"/>
      <c r="D902" s="270"/>
      <c r="E902" s="268" t="s">
        <v>158</v>
      </c>
      <c r="F902" s="269" t="e">
        <f aca="false">B902</f>
        <v>#REF!</v>
      </c>
      <c r="G902" s="269"/>
    </row>
    <row r="903" customFormat="false" ht="21.75" hidden="false" customHeight="true" outlineLevel="0" collapsed="false">
      <c r="A903" s="268" t="s">
        <v>159</v>
      </c>
      <c r="B903" s="269" t="e">
        <f aca="false">#REF!</f>
        <v>#REF!</v>
      </c>
      <c r="C903" s="268"/>
      <c r="D903" s="270"/>
      <c r="E903" s="268" t="s">
        <v>159</v>
      </c>
      <c r="F903" s="269" t="e">
        <f aca="false">B903</f>
        <v>#REF!</v>
      </c>
      <c r="G903" s="269"/>
    </row>
    <row r="904" customFormat="false" ht="21.75" hidden="false" customHeight="true" outlineLevel="0" collapsed="false">
      <c r="A904" s="268" t="s">
        <v>177</v>
      </c>
      <c r="B904" s="269" t="e">
        <f aca="false">#REF!</f>
        <v>#REF!</v>
      </c>
      <c r="C904" s="268"/>
      <c r="D904" s="270"/>
      <c r="E904" s="268" t="s">
        <v>177</v>
      </c>
      <c r="F904" s="269" t="e">
        <f aca="false">B904</f>
        <v>#REF!</v>
      </c>
      <c r="G904" s="269"/>
    </row>
    <row r="905" customFormat="false" ht="21.75" hidden="false" customHeight="true" outlineLevel="0" collapsed="false">
      <c r="A905" s="268" t="s">
        <v>160</v>
      </c>
      <c r="B905" s="269" t="e">
        <f aca="false">#REF!</f>
        <v>#REF!</v>
      </c>
      <c r="C905" s="268"/>
      <c r="D905" s="270"/>
      <c r="E905" s="268" t="s">
        <v>160</v>
      </c>
      <c r="F905" s="269" t="e">
        <f aca="false">B905</f>
        <v>#REF!</v>
      </c>
      <c r="G905" s="269"/>
    </row>
    <row r="906" customFormat="false" ht="21.75" hidden="false" customHeight="true" outlineLevel="0" collapsed="false">
      <c r="A906" s="268" t="s">
        <v>161</v>
      </c>
      <c r="B906" s="269" t="e">
        <f aca="false">#REF!</f>
        <v>#REF!</v>
      </c>
      <c r="C906" s="268"/>
      <c r="D906" s="270"/>
      <c r="E906" s="268" t="s">
        <v>161</v>
      </c>
      <c r="F906" s="269" t="e">
        <f aca="false">B906</f>
        <v>#REF!</v>
      </c>
      <c r="G906" s="269"/>
    </row>
    <row r="907" customFormat="false" ht="21.75" hidden="false" customHeight="true" outlineLevel="0" collapsed="false">
      <c r="A907" s="268" t="s">
        <v>162</v>
      </c>
      <c r="B907" s="269" t="e">
        <f aca="false">#REF!</f>
        <v>#REF!</v>
      </c>
      <c r="C907" s="268"/>
      <c r="D907" s="270"/>
      <c r="E907" s="268" t="s">
        <v>162</v>
      </c>
      <c r="F907" s="269" t="e">
        <f aca="false">B907</f>
        <v>#REF!</v>
      </c>
      <c r="G907" s="269"/>
    </row>
    <row r="908" customFormat="false" ht="21.75" hidden="false" customHeight="true" outlineLevel="0" collapsed="false">
      <c r="A908" s="268" t="s">
        <v>163</v>
      </c>
      <c r="B908" s="269" t="e">
        <f aca="false">#REF!</f>
        <v>#REF!</v>
      </c>
      <c r="C908" s="268"/>
      <c r="D908" s="270"/>
      <c r="E908" s="268" t="s">
        <v>163</v>
      </c>
      <c r="F908" s="269" t="e">
        <f aca="false">B908</f>
        <v>#REF!</v>
      </c>
      <c r="G908" s="269"/>
    </row>
    <row r="909" customFormat="false" ht="21.75" hidden="false" customHeight="true" outlineLevel="0" collapsed="false">
      <c r="A909" s="268" t="s">
        <v>164</v>
      </c>
      <c r="B909" s="269" t="e">
        <f aca="false">#REF!</f>
        <v>#REF!</v>
      </c>
      <c r="C909" s="268"/>
      <c r="D909" s="270"/>
      <c r="E909" s="268" t="s">
        <v>164</v>
      </c>
      <c r="F909" s="269" t="e">
        <f aca="false">B909</f>
        <v>#REF!</v>
      </c>
      <c r="G909" s="269"/>
    </row>
    <row r="910" customFormat="false" ht="21.75" hidden="false" customHeight="true" outlineLevel="0" collapsed="false">
      <c r="A910" s="268" t="s">
        <v>165</v>
      </c>
      <c r="B910" s="269" t="e">
        <f aca="false">#REF!</f>
        <v>#REF!</v>
      </c>
      <c r="C910" s="268"/>
      <c r="D910" s="270"/>
      <c r="E910" s="268" t="s">
        <v>165</v>
      </c>
      <c r="F910" s="269" t="e">
        <f aca="false">B910</f>
        <v>#REF!</v>
      </c>
      <c r="G910" s="269"/>
    </row>
    <row r="911" customFormat="false" ht="21.75" hidden="false" customHeight="true" outlineLevel="0" collapsed="false">
      <c r="A911" s="268" t="s">
        <v>166</v>
      </c>
      <c r="B911" s="269" t="e">
        <f aca="false">#REF!</f>
        <v>#REF!</v>
      </c>
      <c r="C911" s="268"/>
      <c r="D911" s="270"/>
      <c r="E911" s="268" t="s">
        <v>166</v>
      </c>
      <c r="F911" s="269" t="e">
        <f aca="false">B911</f>
        <v>#REF!</v>
      </c>
      <c r="G911" s="269"/>
    </row>
    <row r="912" customFormat="false" ht="21.75" hidden="false" customHeight="true" outlineLevel="0" collapsed="false">
      <c r="A912" s="268" t="s">
        <v>167</v>
      </c>
      <c r="B912" s="269" t="e">
        <f aca="false">#REF!</f>
        <v>#REF!</v>
      </c>
      <c r="C912" s="268"/>
      <c r="D912" s="270"/>
      <c r="E912" s="268" t="s">
        <v>167</v>
      </c>
      <c r="F912" s="269" t="e">
        <f aca="false">B912</f>
        <v>#REF!</v>
      </c>
      <c r="G912" s="269"/>
    </row>
    <row r="913" customFormat="false" ht="21.75" hidden="false" customHeight="true" outlineLevel="0" collapsed="false">
      <c r="A913" s="268" t="s">
        <v>168</v>
      </c>
      <c r="B913" s="269" t="e">
        <f aca="false">#REF!</f>
        <v>#REF!</v>
      </c>
      <c r="C913" s="268"/>
      <c r="D913" s="270"/>
      <c r="E913" s="268" t="s">
        <v>168</v>
      </c>
      <c r="F913" s="269" t="e">
        <f aca="false">B913</f>
        <v>#REF!</v>
      </c>
      <c r="G913" s="269"/>
    </row>
    <row r="914" customFormat="false" ht="21.75" hidden="false" customHeight="true" outlineLevel="0" collapsed="false">
      <c r="A914" s="268" t="s">
        <v>187</v>
      </c>
      <c r="B914" s="269" t="e">
        <f aca="false">#REF!</f>
        <v>#REF!</v>
      </c>
      <c r="C914" s="268"/>
      <c r="D914" s="270"/>
      <c r="E914" s="268" t="str">
        <f aca="false">A914</f>
        <v>Petit Ep. Cannebe 500g</v>
      </c>
      <c r="F914" s="269" t="e">
        <f aca="false">B914</f>
        <v>#REF!</v>
      </c>
      <c r="G914" s="269"/>
    </row>
    <row r="915" customFormat="false" ht="21.75" hidden="false" customHeight="true" outlineLevel="0" collapsed="false">
      <c r="A915" s="268" t="s">
        <v>185</v>
      </c>
      <c r="B915" s="269" t="e">
        <f aca="false">#REF!</f>
        <v>#REF!</v>
      </c>
      <c r="C915" s="268"/>
      <c r="D915" s="270"/>
      <c r="E915" s="268" t="s">
        <v>185</v>
      </c>
      <c r="F915" s="269" t="e">
        <f aca="false">B915</f>
        <v>#REF!</v>
      </c>
      <c r="G915" s="269"/>
    </row>
    <row r="916" customFormat="false" ht="21.75" hidden="false" customHeight="true" outlineLevel="0" collapsed="false">
      <c r="A916" s="268" t="s">
        <v>186</v>
      </c>
      <c r="B916" s="269" t="e">
        <f aca="false">#REF!</f>
        <v>#REF!</v>
      </c>
      <c r="C916" s="268"/>
      <c r="D916" s="270"/>
      <c r="E916" s="268" t="s">
        <v>186</v>
      </c>
      <c r="F916" s="269" t="e">
        <f aca="false">B916</f>
        <v>#REF!</v>
      </c>
      <c r="G916" s="269"/>
    </row>
    <row r="917" customFormat="false" ht="21.75" hidden="false" customHeight="true" outlineLevel="0" collapsed="false">
      <c r="A917" s="268" t="s">
        <v>169</v>
      </c>
      <c r="B917" s="269" t="e">
        <f aca="false">#REF!</f>
        <v>#REF!</v>
      </c>
      <c r="C917" s="268"/>
      <c r="D917" s="270"/>
      <c r="E917" s="268" t="s">
        <v>169</v>
      </c>
      <c r="F917" s="269" t="e">
        <f aca="false">B917</f>
        <v>#REF!</v>
      </c>
      <c r="G917" s="269"/>
    </row>
    <row r="918" customFormat="false" ht="21.75" hidden="false" customHeight="true" outlineLevel="0" collapsed="false">
      <c r="A918" s="268" t="s">
        <v>170</v>
      </c>
      <c r="B918" s="269" t="e">
        <f aca="false">#REF!</f>
        <v>#REF!</v>
      </c>
      <c r="C918" s="268"/>
      <c r="D918" s="270"/>
      <c r="E918" s="268" t="s">
        <v>170</v>
      </c>
      <c r="F918" s="269" t="e">
        <f aca="false">B918</f>
        <v>#REF!</v>
      </c>
      <c r="G918" s="269"/>
    </row>
    <row r="919" customFormat="false" ht="21.75" hidden="false" customHeight="true" outlineLevel="0" collapsed="false">
      <c r="A919" s="268" t="s">
        <v>171</v>
      </c>
      <c r="B919" s="269" t="e">
        <f aca="false">#REF!</f>
        <v>#REF!</v>
      </c>
      <c r="C919" s="268"/>
      <c r="D919" s="270"/>
      <c r="E919" s="268" t="s">
        <v>171</v>
      </c>
      <c r="F919" s="269" t="e">
        <f aca="false">B919</f>
        <v>#REF!</v>
      </c>
      <c r="G919" s="269"/>
    </row>
    <row r="920" customFormat="false" ht="21.75" hidden="false" customHeight="true" outlineLevel="0" collapsed="false">
      <c r="A920" s="268" t="s">
        <v>172</v>
      </c>
      <c r="B920" s="269" t="e">
        <f aca="false">#REF!</f>
        <v>#REF!</v>
      </c>
      <c r="C920" s="268"/>
      <c r="D920" s="270"/>
      <c r="E920" s="268" t="s">
        <v>172</v>
      </c>
      <c r="F920" s="269" t="e">
        <f aca="false">B920</f>
        <v>#REF!</v>
      </c>
      <c r="G920" s="269"/>
    </row>
    <row r="921" customFormat="false" ht="21.75" hidden="false" customHeight="true" outlineLevel="0" collapsed="false">
      <c r="A921" s="268" t="s">
        <v>188</v>
      </c>
      <c r="B921" s="269" t="e">
        <f aca="false">#REF!</f>
        <v>#REF!</v>
      </c>
      <c r="C921" s="268"/>
      <c r="D921" s="270"/>
      <c r="E921" s="268" t="s">
        <v>188</v>
      </c>
      <c r="F921" s="269" t="e">
        <f aca="false">B921</f>
        <v>#REF!</v>
      </c>
      <c r="G921" s="269"/>
    </row>
    <row r="922" customFormat="false" ht="21.75" hidden="false" customHeight="true" outlineLevel="0" collapsed="false">
      <c r="A922" s="268" t="s">
        <v>189</v>
      </c>
      <c r="B922" s="269" t="e">
        <f aca="false">#REF!</f>
        <v>#REF!</v>
      </c>
      <c r="C922" s="268"/>
      <c r="D922" s="270"/>
      <c r="E922" s="268" t="s">
        <v>189</v>
      </c>
      <c r="F922" s="269" t="e">
        <f aca="false">B922</f>
        <v>#REF!</v>
      </c>
      <c r="G922" s="269"/>
    </row>
    <row r="923" customFormat="false" ht="21.75" hidden="false" customHeight="true" outlineLevel="0" collapsed="false">
      <c r="A923" s="268" t="s">
        <v>173</v>
      </c>
      <c r="B923" s="269" t="e">
        <f aca="false">#REF!</f>
        <v>#REF!</v>
      </c>
      <c r="C923" s="268"/>
      <c r="D923" s="270"/>
      <c r="E923" s="268" t="s">
        <v>173</v>
      </c>
      <c r="F923" s="269" t="e">
        <f aca="false">B923</f>
        <v>#REF!</v>
      </c>
      <c r="G923" s="269"/>
    </row>
    <row r="924" customFormat="false" ht="21.75" hidden="false" customHeight="true" outlineLevel="0" collapsed="false">
      <c r="A924" s="268" t="s">
        <v>184</v>
      </c>
      <c r="B924" s="269" t="e">
        <f aca="false">#REF!</f>
        <v>#REF!</v>
      </c>
      <c r="C924" s="268"/>
      <c r="D924" s="270"/>
      <c r="E924" s="268" t="s">
        <v>184</v>
      </c>
      <c r="F924" s="269" t="e">
        <f aca="false">B924</f>
        <v>#REF!</v>
      </c>
      <c r="G924" s="269"/>
    </row>
    <row r="925" customFormat="false" ht="21.75" hidden="false" customHeight="true" outlineLevel="0" collapsed="false">
      <c r="A925" s="268" t="s">
        <v>190</v>
      </c>
      <c r="B925" s="269" t="e">
        <f aca="false">#REF!</f>
        <v>#REF!</v>
      </c>
      <c r="C925" s="268"/>
      <c r="D925" s="270"/>
      <c r="E925" s="268" t="s">
        <v>190</v>
      </c>
      <c r="F925" s="269" t="e">
        <f aca="false">B925</f>
        <v>#REF!</v>
      </c>
      <c r="G925" s="269"/>
    </row>
    <row r="926" customFormat="false" ht="21.75" hidden="false" customHeight="true" outlineLevel="0" collapsed="false">
      <c r="A926" s="268" t="s">
        <v>191</v>
      </c>
      <c r="B926" s="269" t="e">
        <f aca="false">#REF!</f>
        <v>#REF!</v>
      </c>
      <c r="C926" s="268"/>
      <c r="D926" s="270"/>
      <c r="E926" s="268" t="s">
        <v>191</v>
      </c>
      <c r="F926" s="269" t="e">
        <f aca="false">B926</f>
        <v>#REF!</v>
      </c>
      <c r="G926" s="269"/>
    </row>
    <row r="927" customFormat="false" ht="21.75" hidden="false" customHeight="true" outlineLevel="0" collapsed="false">
      <c r="A927" s="268" t="s">
        <v>192</v>
      </c>
      <c r="B927" s="269" t="e">
        <f aca="false">#REF!</f>
        <v>#REF!</v>
      </c>
      <c r="C927" s="268"/>
      <c r="D927" s="270"/>
      <c r="E927" s="268" t="s">
        <v>192</v>
      </c>
      <c r="F927" s="269" t="e">
        <f aca="false">B927</f>
        <v>#REF!</v>
      </c>
      <c r="G927" s="269"/>
    </row>
    <row r="928" customFormat="false" ht="21.75" hidden="false" customHeight="true" outlineLevel="0" collapsed="false">
      <c r="A928" s="268" t="s">
        <v>193</v>
      </c>
      <c r="B928" s="269" t="e">
        <f aca="false">#REF!</f>
        <v>#REF!</v>
      </c>
      <c r="C928" s="268"/>
      <c r="D928" s="270"/>
      <c r="E928" s="268" t="s">
        <v>193</v>
      </c>
      <c r="F928" s="269" t="e">
        <f aca="false">B928</f>
        <v>#REF!</v>
      </c>
      <c r="G928" s="269"/>
    </row>
    <row r="929" customFormat="false" ht="21.75" hidden="false" customHeight="true" outlineLevel="0" collapsed="false">
      <c r="A929" s="272" t="s">
        <v>135</v>
      </c>
      <c r="B929" s="269" t="e">
        <f aca="false">SUM(B902:B928)</f>
        <v>#REF!</v>
      </c>
      <c r="C929" s="272"/>
      <c r="E929" s="272" t="s">
        <v>135</v>
      </c>
      <c r="F929" s="269" t="e">
        <f aca="false">SUM(F902:F928)</f>
        <v>#REF!</v>
      </c>
      <c r="G929" s="264"/>
    </row>
    <row r="930" customFormat="false" ht="21.75" hidden="false" customHeight="true" outlineLevel="0" collapsed="false">
      <c r="F930" s="271"/>
    </row>
    <row r="931" customFormat="false" ht="24" hidden="false" customHeight="true" outlineLevel="0" collapsed="false">
      <c r="A931" s="258" t="s">
        <v>151</v>
      </c>
      <c r="B931" s="258"/>
      <c r="C931" s="258"/>
      <c r="D931" s="259"/>
      <c r="E931" s="258" t="s">
        <v>151</v>
      </c>
      <c r="F931" s="258"/>
      <c r="G931" s="258"/>
    </row>
    <row r="932" customFormat="false" ht="21.75" hidden="false" customHeight="true" outlineLevel="0" collapsed="false">
      <c r="A932" s="260"/>
      <c r="B932" s="267"/>
      <c r="C932" s="260"/>
      <c r="D932" s="260"/>
      <c r="E932" s="260"/>
      <c r="F932" s="267"/>
      <c r="G932" s="267"/>
    </row>
    <row r="933" customFormat="false" ht="21.75" hidden="false" customHeight="true" outlineLevel="0" collapsed="false">
      <c r="A933" s="260" t="s">
        <v>152</v>
      </c>
      <c r="B933" s="261" t="n">
        <f aca="false">$B897</f>
        <v>45994</v>
      </c>
      <c r="C933" s="261"/>
      <c r="D933" s="260"/>
      <c r="E933" s="260" t="s">
        <v>152</v>
      </c>
      <c r="F933" s="261" t="n">
        <f aca="false">B933</f>
        <v>45994</v>
      </c>
      <c r="G933" s="261"/>
    </row>
    <row r="934" customFormat="false" ht="21.75" hidden="false" customHeight="true" outlineLevel="0" collapsed="false">
      <c r="A934" s="260" t="s">
        <v>153</v>
      </c>
      <c r="B934" s="278" t="e">
        <f aca="false">#REF!</f>
        <v>#REF!</v>
      </c>
      <c r="C934" s="278"/>
      <c r="D934" s="260"/>
      <c r="E934" s="260" t="s">
        <v>153</v>
      </c>
      <c r="F934" s="278" t="e">
        <f aca="false">B934</f>
        <v>#REF!</v>
      </c>
      <c r="G934" s="278"/>
    </row>
    <row r="936" customFormat="false" ht="21.75" hidden="false" customHeight="true" outlineLevel="0" collapsed="false">
      <c r="A936" s="264" t="s">
        <v>154</v>
      </c>
      <c r="B936" s="264" t="s">
        <v>155</v>
      </c>
      <c r="C936" s="264"/>
      <c r="E936" s="264" t="s">
        <v>154</v>
      </c>
      <c r="F936" s="264" t="s">
        <v>155</v>
      </c>
      <c r="G936" s="264"/>
    </row>
    <row r="937" customFormat="false" ht="21.75" hidden="false" customHeight="true" outlineLevel="0" collapsed="false">
      <c r="A937" s="264"/>
      <c r="B937" s="266" t="s">
        <v>156</v>
      </c>
      <c r="C937" s="266" t="s">
        <v>157</v>
      </c>
      <c r="E937" s="264"/>
      <c r="F937" s="266" t="s">
        <v>156</v>
      </c>
      <c r="G937" s="266" t="s">
        <v>157</v>
      </c>
    </row>
    <row r="938" customFormat="false" ht="21.75" hidden="false" customHeight="true" outlineLevel="0" collapsed="false">
      <c r="A938" s="268" t="s">
        <v>158</v>
      </c>
      <c r="B938" s="269" t="e">
        <f aca="false">#REF!</f>
        <v>#REF!</v>
      </c>
      <c r="C938" s="268"/>
      <c r="D938" s="270"/>
      <c r="E938" s="268" t="s">
        <v>158</v>
      </c>
      <c r="F938" s="269" t="e">
        <f aca="false">B938</f>
        <v>#REF!</v>
      </c>
      <c r="G938" s="269"/>
    </row>
    <row r="939" customFormat="false" ht="21.75" hidden="false" customHeight="true" outlineLevel="0" collapsed="false">
      <c r="A939" s="268" t="s">
        <v>159</v>
      </c>
      <c r="B939" s="269" t="e">
        <f aca="false">#REF!</f>
        <v>#REF!</v>
      </c>
      <c r="C939" s="268"/>
      <c r="D939" s="270"/>
      <c r="E939" s="268" t="s">
        <v>159</v>
      </c>
      <c r="F939" s="269" t="e">
        <f aca="false">B939</f>
        <v>#REF!</v>
      </c>
      <c r="G939" s="269"/>
    </row>
    <row r="940" customFormat="false" ht="21.75" hidden="false" customHeight="true" outlineLevel="0" collapsed="false">
      <c r="A940" s="268" t="s">
        <v>177</v>
      </c>
      <c r="B940" s="269" t="e">
        <f aca="false">#REF!</f>
        <v>#REF!</v>
      </c>
      <c r="C940" s="268"/>
      <c r="D940" s="270"/>
      <c r="E940" s="268" t="s">
        <v>177</v>
      </c>
      <c r="F940" s="269" t="e">
        <f aca="false">B940</f>
        <v>#REF!</v>
      </c>
      <c r="G940" s="269"/>
    </row>
    <row r="941" customFormat="false" ht="21.75" hidden="false" customHeight="true" outlineLevel="0" collapsed="false">
      <c r="A941" s="268" t="s">
        <v>160</v>
      </c>
      <c r="B941" s="269" t="e">
        <f aca="false">#REF!</f>
        <v>#REF!</v>
      </c>
      <c r="C941" s="268"/>
      <c r="D941" s="270"/>
      <c r="E941" s="268" t="s">
        <v>160</v>
      </c>
      <c r="F941" s="269" t="e">
        <f aca="false">B941</f>
        <v>#REF!</v>
      </c>
      <c r="G941" s="269"/>
    </row>
    <row r="942" customFormat="false" ht="21.75" hidden="false" customHeight="true" outlineLevel="0" collapsed="false">
      <c r="A942" s="268" t="s">
        <v>161</v>
      </c>
      <c r="B942" s="269" t="e">
        <f aca="false">#REF!</f>
        <v>#REF!</v>
      </c>
      <c r="C942" s="268"/>
      <c r="D942" s="270"/>
      <c r="E942" s="268" t="s">
        <v>161</v>
      </c>
      <c r="F942" s="269" t="e">
        <f aca="false">B942</f>
        <v>#REF!</v>
      </c>
      <c r="G942" s="269"/>
    </row>
    <row r="943" customFormat="false" ht="21.75" hidden="false" customHeight="true" outlineLevel="0" collapsed="false">
      <c r="A943" s="268" t="s">
        <v>162</v>
      </c>
      <c r="B943" s="269" t="e">
        <f aca="false">#REF!</f>
        <v>#REF!</v>
      </c>
      <c r="C943" s="268"/>
      <c r="D943" s="270"/>
      <c r="E943" s="268" t="s">
        <v>162</v>
      </c>
      <c r="F943" s="269" t="e">
        <f aca="false">B943</f>
        <v>#REF!</v>
      </c>
      <c r="G943" s="269"/>
    </row>
    <row r="944" customFormat="false" ht="21.75" hidden="false" customHeight="true" outlineLevel="0" collapsed="false">
      <c r="A944" s="268" t="s">
        <v>163</v>
      </c>
      <c r="B944" s="269" t="e">
        <f aca="false">#REF!</f>
        <v>#REF!</v>
      </c>
      <c r="C944" s="268"/>
      <c r="D944" s="270"/>
      <c r="E944" s="268" t="s">
        <v>163</v>
      </c>
      <c r="F944" s="269" t="e">
        <f aca="false">B944</f>
        <v>#REF!</v>
      </c>
      <c r="G944" s="269"/>
    </row>
    <row r="945" customFormat="false" ht="21.75" hidden="false" customHeight="true" outlineLevel="0" collapsed="false">
      <c r="A945" s="268" t="s">
        <v>164</v>
      </c>
      <c r="B945" s="269" t="e">
        <f aca="false">#REF!</f>
        <v>#REF!</v>
      </c>
      <c r="C945" s="268"/>
      <c r="D945" s="270"/>
      <c r="E945" s="268" t="s">
        <v>164</v>
      </c>
      <c r="F945" s="269" t="e">
        <f aca="false">B945</f>
        <v>#REF!</v>
      </c>
      <c r="G945" s="269"/>
    </row>
    <row r="946" customFormat="false" ht="21.75" hidden="false" customHeight="true" outlineLevel="0" collapsed="false">
      <c r="A946" s="268" t="s">
        <v>165</v>
      </c>
      <c r="B946" s="269" t="e">
        <f aca="false">#REF!</f>
        <v>#REF!</v>
      </c>
      <c r="C946" s="268"/>
      <c r="D946" s="270"/>
      <c r="E946" s="268" t="s">
        <v>165</v>
      </c>
      <c r="F946" s="269" t="e">
        <f aca="false">B946</f>
        <v>#REF!</v>
      </c>
      <c r="G946" s="269"/>
    </row>
    <row r="947" customFormat="false" ht="21.75" hidden="false" customHeight="true" outlineLevel="0" collapsed="false">
      <c r="A947" s="268" t="s">
        <v>166</v>
      </c>
      <c r="B947" s="269" t="e">
        <f aca="false">#REF!</f>
        <v>#REF!</v>
      </c>
      <c r="C947" s="268"/>
      <c r="D947" s="270"/>
      <c r="E947" s="268" t="s">
        <v>166</v>
      </c>
      <c r="F947" s="269" t="e">
        <f aca="false">B947</f>
        <v>#REF!</v>
      </c>
      <c r="G947" s="269"/>
    </row>
    <row r="948" customFormat="false" ht="21.75" hidden="false" customHeight="true" outlineLevel="0" collapsed="false">
      <c r="A948" s="268" t="s">
        <v>167</v>
      </c>
      <c r="B948" s="269" t="e">
        <f aca="false">#REF!</f>
        <v>#REF!</v>
      </c>
      <c r="C948" s="268"/>
      <c r="D948" s="270"/>
      <c r="E948" s="268" t="s">
        <v>167</v>
      </c>
      <c r="F948" s="269" t="e">
        <f aca="false">B948</f>
        <v>#REF!</v>
      </c>
      <c r="G948" s="269"/>
    </row>
    <row r="949" customFormat="false" ht="21.75" hidden="false" customHeight="true" outlineLevel="0" collapsed="false">
      <c r="A949" s="268" t="s">
        <v>168</v>
      </c>
      <c r="B949" s="269" t="e">
        <f aca="false">#REF!</f>
        <v>#REF!</v>
      </c>
      <c r="C949" s="268"/>
      <c r="D949" s="270"/>
      <c r="E949" s="268" t="s">
        <v>168</v>
      </c>
      <c r="F949" s="269" t="e">
        <f aca="false">B949</f>
        <v>#REF!</v>
      </c>
      <c r="G949" s="269"/>
    </row>
    <row r="950" customFormat="false" ht="21.75" hidden="false" customHeight="true" outlineLevel="0" collapsed="false">
      <c r="A950" s="268" t="s">
        <v>187</v>
      </c>
      <c r="B950" s="269" t="e">
        <f aca="false">#REF!</f>
        <v>#REF!</v>
      </c>
      <c r="C950" s="268"/>
      <c r="D950" s="270"/>
      <c r="E950" s="268" t="str">
        <f aca="false">A950</f>
        <v>Petit Ep. Cannebe 500g</v>
      </c>
      <c r="F950" s="269" t="e">
        <f aca="false">B950</f>
        <v>#REF!</v>
      </c>
      <c r="G950" s="269"/>
    </row>
    <row r="951" customFormat="false" ht="21.75" hidden="false" customHeight="true" outlineLevel="0" collapsed="false">
      <c r="A951" s="268" t="s">
        <v>185</v>
      </c>
      <c r="B951" s="269" t="e">
        <f aca="false">#REF!</f>
        <v>#REF!</v>
      </c>
      <c r="C951" s="268"/>
      <c r="D951" s="270"/>
      <c r="E951" s="268" t="s">
        <v>185</v>
      </c>
      <c r="F951" s="269" t="e">
        <f aca="false">B951</f>
        <v>#REF!</v>
      </c>
      <c r="G951" s="269"/>
    </row>
    <row r="952" customFormat="false" ht="21.75" hidden="false" customHeight="true" outlineLevel="0" collapsed="false">
      <c r="A952" s="268" t="s">
        <v>186</v>
      </c>
      <c r="B952" s="269" t="e">
        <f aca="false">#REF!</f>
        <v>#REF!</v>
      </c>
      <c r="C952" s="268"/>
      <c r="D952" s="270"/>
      <c r="E952" s="268" t="s">
        <v>186</v>
      </c>
      <c r="F952" s="269" t="e">
        <f aca="false">B952</f>
        <v>#REF!</v>
      </c>
      <c r="G952" s="269"/>
    </row>
    <row r="953" customFormat="false" ht="21.75" hidden="false" customHeight="true" outlineLevel="0" collapsed="false">
      <c r="A953" s="268" t="s">
        <v>169</v>
      </c>
      <c r="B953" s="269" t="e">
        <f aca="false">#REF!</f>
        <v>#REF!</v>
      </c>
      <c r="C953" s="268"/>
      <c r="D953" s="270"/>
      <c r="E953" s="268" t="s">
        <v>169</v>
      </c>
      <c r="F953" s="269" t="e">
        <f aca="false">B953</f>
        <v>#REF!</v>
      </c>
      <c r="G953" s="269"/>
    </row>
    <row r="954" customFormat="false" ht="21.75" hidden="false" customHeight="true" outlineLevel="0" collapsed="false">
      <c r="A954" s="268" t="s">
        <v>170</v>
      </c>
      <c r="B954" s="269" t="e">
        <f aca="false">#REF!</f>
        <v>#REF!</v>
      </c>
      <c r="C954" s="268"/>
      <c r="D954" s="270"/>
      <c r="E954" s="268" t="s">
        <v>170</v>
      </c>
      <c r="F954" s="269" t="e">
        <f aca="false">B954</f>
        <v>#REF!</v>
      </c>
      <c r="G954" s="269"/>
    </row>
    <row r="955" customFormat="false" ht="21.75" hidden="false" customHeight="true" outlineLevel="0" collapsed="false">
      <c r="A955" s="268" t="s">
        <v>171</v>
      </c>
      <c r="B955" s="269" t="e">
        <f aca="false">#REF!</f>
        <v>#REF!</v>
      </c>
      <c r="C955" s="268"/>
      <c r="D955" s="270"/>
      <c r="E955" s="268" t="s">
        <v>171</v>
      </c>
      <c r="F955" s="269" t="e">
        <f aca="false">B955</f>
        <v>#REF!</v>
      </c>
      <c r="G955" s="269"/>
    </row>
    <row r="956" customFormat="false" ht="21.75" hidden="false" customHeight="true" outlineLevel="0" collapsed="false">
      <c r="A956" s="268" t="s">
        <v>172</v>
      </c>
      <c r="B956" s="269" t="e">
        <f aca="false">#REF!</f>
        <v>#REF!</v>
      </c>
      <c r="C956" s="268"/>
      <c r="D956" s="270"/>
      <c r="E956" s="268" t="s">
        <v>172</v>
      </c>
      <c r="F956" s="269" t="e">
        <f aca="false">B956</f>
        <v>#REF!</v>
      </c>
      <c r="G956" s="269"/>
    </row>
    <row r="957" customFormat="false" ht="21.75" hidden="false" customHeight="true" outlineLevel="0" collapsed="false">
      <c r="A957" s="268" t="s">
        <v>188</v>
      </c>
      <c r="B957" s="269" t="e">
        <f aca="false">#REF!</f>
        <v>#REF!</v>
      </c>
      <c r="C957" s="268"/>
      <c r="D957" s="270"/>
      <c r="E957" s="268" t="s">
        <v>188</v>
      </c>
      <c r="F957" s="269" t="e">
        <f aca="false">B957</f>
        <v>#REF!</v>
      </c>
      <c r="G957" s="269"/>
    </row>
    <row r="958" customFormat="false" ht="21.75" hidden="false" customHeight="true" outlineLevel="0" collapsed="false">
      <c r="A958" s="268" t="s">
        <v>189</v>
      </c>
      <c r="B958" s="269" t="e">
        <f aca="false">#REF!</f>
        <v>#REF!</v>
      </c>
      <c r="C958" s="268"/>
      <c r="D958" s="270"/>
      <c r="E958" s="268" t="s">
        <v>189</v>
      </c>
      <c r="F958" s="269" t="e">
        <f aca="false">B958</f>
        <v>#REF!</v>
      </c>
      <c r="G958" s="269"/>
    </row>
    <row r="959" customFormat="false" ht="21.75" hidden="false" customHeight="true" outlineLevel="0" collapsed="false">
      <c r="A959" s="268" t="s">
        <v>173</v>
      </c>
      <c r="B959" s="269" t="e">
        <f aca="false">#REF!</f>
        <v>#REF!</v>
      </c>
      <c r="C959" s="268"/>
      <c r="D959" s="270"/>
      <c r="E959" s="268" t="s">
        <v>173</v>
      </c>
      <c r="F959" s="269" t="e">
        <f aca="false">B959</f>
        <v>#REF!</v>
      </c>
      <c r="G959" s="269"/>
    </row>
    <row r="960" customFormat="false" ht="21.75" hidden="false" customHeight="true" outlineLevel="0" collapsed="false">
      <c r="A960" s="268" t="s">
        <v>184</v>
      </c>
      <c r="B960" s="269" t="e">
        <f aca="false">#REF!</f>
        <v>#REF!</v>
      </c>
      <c r="C960" s="268"/>
      <c r="D960" s="270"/>
      <c r="E960" s="268" t="s">
        <v>184</v>
      </c>
      <c r="F960" s="269" t="e">
        <f aca="false">B960</f>
        <v>#REF!</v>
      </c>
      <c r="G960" s="269"/>
    </row>
    <row r="961" customFormat="false" ht="21.75" hidden="false" customHeight="true" outlineLevel="0" collapsed="false">
      <c r="A961" s="268" t="s">
        <v>190</v>
      </c>
      <c r="B961" s="269" t="e">
        <f aca="false">#REF!</f>
        <v>#REF!</v>
      </c>
      <c r="C961" s="268"/>
      <c r="D961" s="270"/>
      <c r="E961" s="268" t="s">
        <v>190</v>
      </c>
      <c r="F961" s="269" t="e">
        <f aca="false">B961</f>
        <v>#REF!</v>
      </c>
      <c r="G961" s="269"/>
    </row>
    <row r="962" customFormat="false" ht="21.75" hidden="false" customHeight="true" outlineLevel="0" collapsed="false">
      <c r="A962" s="268" t="s">
        <v>191</v>
      </c>
      <c r="B962" s="269" t="e">
        <f aca="false">#REF!</f>
        <v>#REF!</v>
      </c>
      <c r="C962" s="268"/>
      <c r="D962" s="270"/>
      <c r="E962" s="268" t="s">
        <v>191</v>
      </c>
      <c r="F962" s="269" t="e">
        <f aca="false">B962</f>
        <v>#REF!</v>
      </c>
      <c r="G962" s="269"/>
    </row>
    <row r="963" customFormat="false" ht="21.75" hidden="false" customHeight="true" outlineLevel="0" collapsed="false">
      <c r="A963" s="268" t="s">
        <v>192</v>
      </c>
      <c r="B963" s="269" t="e">
        <f aca="false">#REF!</f>
        <v>#REF!</v>
      </c>
      <c r="C963" s="268"/>
      <c r="D963" s="270"/>
      <c r="E963" s="268" t="s">
        <v>192</v>
      </c>
      <c r="F963" s="269" t="e">
        <f aca="false">B963</f>
        <v>#REF!</v>
      </c>
      <c r="G963" s="269"/>
    </row>
    <row r="964" customFormat="false" ht="21.75" hidden="false" customHeight="true" outlineLevel="0" collapsed="false">
      <c r="A964" s="268" t="s">
        <v>193</v>
      </c>
      <c r="B964" s="269" t="e">
        <f aca="false">#REF!</f>
        <v>#REF!</v>
      </c>
      <c r="C964" s="268"/>
      <c r="D964" s="270"/>
      <c r="E964" s="268" t="s">
        <v>193</v>
      </c>
      <c r="F964" s="269" t="e">
        <f aca="false">B964</f>
        <v>#REF!</v>
      </c>
      <c r="G964" s="269"/>
    </row>
    <row r="965" customFormat="false" ht="21.75" hidden="false" customHeight="true" outlineLevel="0" collapsed="false">
      <c r="A965" s="272" t="s">
        <v>135</v>
      </c>
      <c r="B965" s="269" t="e">
        <f aca="false">SUM(B938:B964)</f>
        <v>#REF!</v>
      </c>
      <c r="C965" s="272"/>
      <c r="E965" s="272" t="s">
        <v>135</v>
      </c>
      <c r="F965" s="269" t="e">
        <f aca="false">SUM(F938:F964)</f>
        <v>#REF!</v>
      </c>
      <c r="G965" s="264"/>
    </row>
    <row r="966" customFormat="false" ht="21.75" hidden="false" customHeight="true" outlineLevel="0" collapsed="false">
      <c r="F966" s="271"/>
    </row>
    <row r="967" customFormat="false" ht="24" hidden="false" customHeight="true" outlineLevel="0" collapsed="false">
      <c r="A967" s="258" t="s">
        <v>151</v>
      </c>
      <c r="B967" s="258"/>
      <c r="C967" s="258"/>
      <c r="D967" s="259"/>
      <c r="E967" s="258" t="s">
        <v>151</v>
      </c>
      <c r="F967" s="258"/>
      <c r="G967" s="258"/>
    </row>
    <row r="968" customFormat="false" ht="21.75" hidden="false" customHeight="true" outlineLevel="0" collapsed="false">
      <c r="A968" s="260"/>
      <c r="B968" s="267"/>
      <c r="C968" s="260"/>
      <c r="D968" s="260"/>
      <c r="E968" s="260"/>
      <c r="F968" s="267"/>
      <c r="G968" s="267"/>
    </row>
    <row r="969" customFormat="false" ht="21.75" hidden="false" customHeight="true" outlineLevel="0" collapsed="false">
      <c r="A969" s="260" t="s">
        <v>152</v>
      </c>
      <c r="B969" s="261" t="n">
        <f aca="false">$B933</f>
        <v>45994</v>
      </c>
      <c r="C969" s="261"/>
      <c r="D969" s="260"/>
      <c r="E969" s="260" t="s">
        <v>152</v>
      </c>
      <c r="F969" s="261" t="n">
        <f aca="false">B969</f>
        <v>45994</v>
      </c>
      <c r="G969" s="261"/>
    </row>
    <row r="970" customFormat="false" ht="21.75" hidden="false" customHeight="true" outlineLevel="0" collapsed="false">
      <c r="A970" s="260" t="s">
        <v>153</v>
      </c>
      <c r="B970" s="278" t="e">
        <f aca="false">#REF!</f>
        <v>#REF!</v>
      </c>
      <c r="C970" s="278"/>
      <c r="D970" s="260"/>
      <c r="E970" s="260" t="s">
        <v>153</v>
      </c>
      <c r="F970" s="278" t="e">
        <f aca="false">B970</f>
        <v>#REF!</v>
      </c>
      <c r="G970" s="278"/>
    </row>
    <row r="972" customFormat="false" ht="21.75" hidden="false" customHeight="true" outlineLevel="0" collapsed="false">
      <c r="A972" s="264" t="s">
        <v>154</v>
      </c>
      <c r="B972" s="264" t="s">
        <v>155</v>
      </c>
      <c r="C972" s="264"/>
      <c r="E972" s="264" t="s">
        <v>154</v>
      </c>
      <c r="F972" s="264" t="s">
        <v>155</v>
      </c>
      <c r="G972" s="264"/>
    </row>
    <row r="973" customFormat="false" ht="21.75" hidden="false" customHeight="true" outlineLevel="0" collapsed="false">
      <c r="A973" s="264"/>
      <c r="B973" s="266" t="s">
        <v>156</v>
      </c>
      <c r="C973" s="266" t="s">
        <v>157</v>
      </c>
      <c r="E973" s="264"/>
      <c r="F973" s="266" t="s">
        <v>156</v>
      </c>
      <c r="G973" s="266" t="s">
        <v>157</v>
      </c>
    </row>
    <row r="974" customFormat="false" ht="21.75" hidden="false" customHeight="true" outlineLevel="0" collapsed="false">
      <c r="A974" s="268" t="s">
        <v>158</v>
      </c>
      <c r="B974" s="269" t="e">
        <f aca="false">#REF!</f>
        <v>#REF!</v>
      </c>
      <c r="C974" s="268"/>
      <c r="D974" s="270"/>
      <c r="E974" s="268" t="s">
        <v>158</v>
      </c>
      <c r="F974" s="269" t="e">
        <f aca="false">B974</f>
        <v>#REF!</v>
      </c>
      <c r="G974" s="269"/>
    </row>
    <row r="975" customFormat="false" ht="21.75" hidden="false" customHeight="true" outlineLevel="0" collapsed="false">
      <c r="A975" s="268" t="s">
        <v>159</v>
      </c>
      <c r="B975" s="269" t="e">
        <f aca="false">#REF!</f>
        <v>#REF!</v>
      </c>
      <c r="C975" s="268"/>
      <c r="D975" s="270"/>
      <c r="E975" s="268" t="s">
        <v>159</v>
      </c>
      <c r="F975" s="269" t="e">
        <f aca="false">B975</f>
        <v>#REF!</v>
      </c>
      <c r="G975" s="269"/>
    </row>
    <row r="976" customFormat="false" ht="21.75" hidden="false" customHeight="true" outlineLevel="0" collapsed="false">
      <c r="A976" s="268" t="s">
        <v>177</v>
      </c>
      <c r="B976" s="269" t="e">
        <f aca="false">#REF!</f>
        <v>#REF!</v>
      </c>
      <c r="C976" s="268"/>
      <c r="D976" s="270"/>
      <c r="E976" s="268" t="s">
        <v>177</v>
      </c>
      <c r="F976" s="269" t="e">
        <f aca="false">B976</f>
        <v>#REF!</v>
      </c>
      <c r="G976" s="269"/>
    </row>
    <row r="977" customFormat="false" ht="21.75" hidden="false" customHeight="true" outlineLevel="0" collapsed="false">
      <c r="A977" s="268" t="s">
        <v>160</v>
      </c>
      <c r="B977" s="269" t="e">
        <f aca="false">#REF!</f>
        <v>#REF!</v>
      </c>
      <c r="C977" s="268"/>
      <c r="D977" s="270"/>
      <c r="E977" s="268" t="s">
        <v>160</v>
      </c>
      <c r="F977" s="269" t="e">
        <f aca="false">B977</f>
        <v>#REF!</v>
      </c>
      <c r="G977" s="269"/>
    </row>
    <row r="978" customFormat="false" ht="21.75" hidden="false" customHeight="true" outlineLevel="0" collapsed="false">
      <c r="A978" s="268" t="s">
        <v>161</v>
      </c>
      <c r="B978" s="269" t="e">
        <f aca="false">#REF!</f>
        <v>#REF!</v>
      </c>
      <c r="C978" s="268"/>
      <c r="D978" s="270"/>
      <c r="E978" s="268" t="s">
        <v>161</v>
      </c>
      <c r="F978" s="269" t="e">
        <f aca="false">B978</f>
        <v>#REF!</v>
      </c>
      <c r="G978" s="269"/>
    </row>
    <row r="979" customFormat="false" ht="21.75" hidden="false" customHeight="true" outlineLevel="0" collapsed="false">
      <c r="A979" s="268" t="s">
        <v>162</v>
      </c>
      <c r="B979" s="269" t="e">
        <f aca="false">#REF!</f>
        <v>#REF!</v>
      </c>
      <c r="C979" s="268"/>
      <c r="D979" s="270"/>
      <c r="E979" s="268" t="s">
        <v>162</v>
      </c>
      <c r="F979" s="269" t="e">
        <f aca="false">B979</f>
        <v>#REF!</v>
      </c>
      <c r="G979" s="269"/>
    </row>
    <row r="980" customFormat="false" ht="21.75" hidden="false" customHeight="true" outlineLevel="0" collapsed="false">
      <c r="A980" s="268" t="s">
        <v>163</v>
      </c>
      <c r="B980" s="269" t="e">
        <f aca="false">#REF!</f>
        <v>#REF!</v>
      </c>
      <c r="C980" s="268"/>
      <c r="D980" s="270"/>
      <c r="E980" s="268" t="s">
        <v>163</v>
      </c>
      <c r="F980" s="269" t="e">
        <f aca="false">B980</f>
        <v>#REF!</v>
      </c>
      <c r="G980" s="269"/>
    </row>
    <row r="981" customFormat="false" ht="21.75" hidden="false" customHeight="true" outlineLevel="0" collapsed="false">
      <c r="A981" s="268" t="s">
        <v>164</v>
      </c>
      <c r="B981" s="269" t="e">
        <f aca="false">#REF!</f>
        <v>#REF!</v>
      </c>
      <c r="C981" s="268"/>
      <c r="D981" s="270"/>
      <c r="E981" s="268" t="s">
        <v>164</v>
      </c>
      <c r="F981" s="269" t="e">
        <f aca="false">B981</f>
        <v>#REF!</v>
      </c>
      <c r="G981" s="269"/>
    </row>
    <row r="982" customFormat="false" ht="21.75" hidden="false" customHeight="true" outlineLevel="0" collapsed="false">
      <c r="A982" s="268" t="s">
        <v>165</v>
      </c>
      <c r="B982" s="269" t="e">
        <f aca="false">#REF!</f>
        <v>#REF!</v>
      </c>
      <c r="C982" s="268"/>
      <c r="D982" s="270"/>
      <c r="E982" s="268" t="s">
        <v>165</v>
      </c>
      <c r="F982" s="269" t="e">
        <f aca="false">B982</f>
        <v>#REF!</v>
      </c>
      <c r="G982" s="269"/>
    </row>
    <row r="983" customFormat="false" ht="21.75" hidden="false" customHeight="true" outlineLevel="0" collapsed="false">
      <c r="A983" s="268" t="s">
        <v>166</v>
      </c>
      <c r="B983" s="269" t="e">
        <f aca="false">#REF!</f>
        <v>#REF!</v>
      </c>
      <c r="C983" s="268"/>
      <c r="D983" s="270"/>
      <c r="E983" s="268" t="s">
        <v>166</v>
      </c>
      <c r="F983" s="269" t="e">
        <f aca="false">B983</f>
        <v>#REF!</v>
      </c>
      <c r="G983" s="269"/>
    </row>
    <row r="984" customFormat="false" ht="21.75" hidden="false" customHeight="true" outlineLevel="0" collapsed="false">
      <c r="A984" s="268" t="s">
        <v>167</v>
      </c>
      <c r="B984" s="269" t="e">
        <f aca="false">#REF!</f>
        <v>#REF!</v>
      </c>
      <c r="C984" s="268"/>
      <c r="D984" s="270"/>
      <c r="E984" s="268" t="s">
        <v>167</v>
      </c>
      <c r="F984" s="269" t="e">
        <f aca="false">B984</f>
        <v>#REF!</v>
      </c>
      <c r="G984" s="269"/>
    </row>
    <row r="985" customFormat="false" ht="21.75" hidden="false" customHeight="true" outlineLevel="0" collapsed="false">
      <c r="A985" s="268" t="s">
        <v>168</v>
      </c>
      <c r="B985" s="269" t="e">
        <f aca="false">#REF!</f>
        <v>#REF!</v>
      </c>
      <c r="C985" s="268"/>
      <c r="D985" s="270"/>
      <c r="E985" s="268" t="s">
        <v>168</v>
      </c>
      <c r="F985" s="269" t="e">
        <f aca="false">B985</f>
        <v>#REF!</v>
      </c>
      <c r="G985" s="269"/>
    </row>
    <row r="986" customFormat="false" ht="21.75" hidden="false" customHeight="true" outlineLevel="0" collapsed="false">
      <c r="A986" s="268" t="s">
        <v>187</v>
      </c>
      <c r="B986" s="269" t="e">
        <f aca="false">#REF!</f>
        <v>#REF!</v>
      </c>
      <c r="C986" s="268"/>
      <c r="D986" s="270"/>
      <c r="E986" s="268" t="str">
        <f aca="false">A986</f>
        <v>Petit Ep. Cannebe 500g</v>
      </c>
      <c r="F986" s="269" t="e">
        <f aca="false">B986</f>
        <v>#REF!</v>
      </c>
      <c r="G986" s="269"/>
    </row>
    <row r="987" customFormat="false" ht="21.75" hidden="false" customHeight="true" outlineLevel="0" collapsed="false">
      <c r="A987" s="268" t="s">
        <v>185</v>
      </c>
      <c r="B987" s="269" t="e">
        <f aca="false">#REF!</f>
        <v>#REF!</v>
      </c>
      <c r="C987" s="268"/>
      <c r="D987" s="270"/>
      <c r="E987" s="268" t="s">
        <v>185</v>
      </c>
      <c r="F987" s="269" t="e">
        <f aca="false">B987</f>
        <v>#REF!</v>
      </c>
      <c r="G987" s="269"/>
    </row>
    <row r="988" customFormat="false" ht="21.75" hidden="false" customHeight="true" outlineLevel="0" collapsed="false">
      <c r="A988" s="268" t="s">
        <v>186</v>
      </c>
      <c r="B988" s="269" t="e">
        <f aca="false">#REF!</f>
        <v>#REF!</v>
      </c>
      <c r="C988" s="268"/>
      <c r="D988" s="270"/>
      <c r="E988" s="268" t="s">
        <v>186</v>
      </c>
      <c r="F988" s="269" t="e">
        <f aca="false">B988</f>
        <v>#REF!</v>
      </c>
      <c r="G988" s="269"/>
    </row>
    <row r="989" customFormat="false" ht="21.75" hidden="false" customHeight="true" outlineLevel="0" collapsed="false">
      <c r="A989" s="268" t="s">
        <v>169</v>
      </c>
      <c r="B989" s="269" t="e">
        <f aca="false">#REF!</f>
        <v>#REF!</v>
      </c>
      <c r="C989" s="268"/>
      <c r="D989" s="270"/>
      <c r="E989" s="268" t="s">
        <v>169</v>
      </c>
      <c r="F989" s="269" t="e">
        <f aca="false">B989</f>
        <v>#REF!</v>
      </c>
      <c r="G989" s="269"/>
    </row>
    <row r="990" customFormat="false" ht="21.75" hidden="false" customHeight="true" outlineLevel="0" collapsed="false">
      <c r="A990" s="268" t="s">
        <v>170</v>
      </c>
      <c r="B990" s="269" t="e">
        <f aca="false">#REF!</f>
        <v>#REF!</v>
      </c>
      <c r="C990" s="268"/>
      <c r="D990" s="270"/>
      <c r="E990" s="268" t="s">
        <v>170</v>
      </c>
      <c r="F990" s="269" t="e">
        <f aca="false">B990</f>
        <v>#REF!</v>
      </c>
      <c r="G990" s="269"/>
    </row>
    <row r="991" customFormat="false" ht="21.75" hidden="false" customHeight="true" outlineLevel="0" collapsed="false">
      <c r="A991" s="268" t="s">
        <v>171</v>
      </c>
      <c r="B991" s="269" t="e">
        <f aca="false">#REF!</f>
        <v>#REF!</v>
      </c>
      <c r="C991" s="268"/>
      <c r="D991" s="270"/>
      <c r="E991" s="268" t="s">
        <v>171</v>
      </c>
      <c r="F991" s="269" t="e">
        <f aca="false">B991</f>
        <v>#REF!</v>
      </c>
      <c r="G991" s="269"/>
    </row>
    <row r="992" customFormat="false" ht="21.75" hidden="false" customHeight="true" outlineLevel="0" collapsed="false">
      <c r="A992" s="268" t="s">
        <v>172</v>
      </c>
      <c r="B992" s="269" t="e">
        <f aca="false">#REF!</f>
        <v>#REF!</v>
      </c>
      <c r="C992" s="268"/>
      <c r="D992" s="270"/>
      <c r="E992" s="268" t="s">
        <v>172</v>
      </c>
      <c r="F992" s="269" t="e">
        <f aca="false">B992</f>
        <v>#REF!</v>
      </c>
      <c r="G992" s="269"/>
    </row>
    <row r="993" customFormat="false" ht="21.75" hidden="false" customHeight="true" outlineLevel="0" collapsed="false">
      <c r="A993" s="268" t="s">
        <v>188</v>
      </c>
      <c r="B993" s="269" t="e">
        <f aca="false">#REF!</f>
        <v>#REF!</v>
      </c>
      <c r="C993" s="268"/>
      <c r="D993" s="270"/>
      <c r="E993" s="268" t="s">
        <v>188</v>
      </c>
      <c r="F993" s="269" t="e">
        <f aca="false">B993</f>
        <v>#REF!</v>
      </c>
      <c r="G993" s="269"/>
    </row>
    <row r="994" customFormat="false" ht="21.75" hidden="false" customHeight="true" outlineLevel="0" collapsed="false">
      <c r="A994" s="268" t="s">
        <v>189</v>
      </c>
      <c r="B994" s="269" t="e">
        <f aca="false">#REF!</f>
        <v>#REF!</v>
      </c>
      <c r="C994" s="268"/>
      <c r="D994" s="270"/>
      <c r="E994" s="268" t="s">
        <v>189</v>
      </c>
      <c r="F994" s="269" t="e">
        <f aca="false">B994</f>
        <v>#REF!</v>
      </c>
      <c r="G994" s="269"/>
    </row>
    <row r="995" customFormat="false" ht="21.75" hidden="false" customHeight="true" outlineLevel="0" collapsed="false">
      <c r="A995" s="268" t="s">
        <v>173</v>
      </c>
      <c r="B995" s="269" t="e">
        <f aca="false">#REF!</f>
        <v>#REF!</v>
      </c>
      <c r="C995" s="268"/>
      <c r="D995" s="270"/>
      <c r="E995" s="268" t="s">
        <v>173</v>
      </c>
      <c r="F995" s="269" t="e">
        <f aca="false">B995</f>
        <v>#REF!</v>
      </c>
      <c r="G995" s="269"/>
    </row>
    <row r="996" customFormat="false" ht="21.75" hidden="false" customHeight="true" outlineLevel="0" collapsed="false">
      <c r="A996" s="268" t="s">
        <v>184</v>
      </c>
      <c r="B996" s="269" t="e">
        <f aca="false">#REF!</f>
        <v>#REF!</v>
      </c>
      <c r="C996" s="268"/>
      <c r="D996" s="270"/>
      <c r="E996" s="268" t="s">
        <v>184</v>
      </c>
      <c r="F996" s="269" t="e">
        <f aca="false">B996</f>
        <v>#REF!</v>
      </c>
      <c r="G996" s="269"/>
    </row>
    <row r="997" customFormat="false" ht="21.75" hidden="false" customHeight="true" outlineLevel="0" collapsed="false">
      <c r="A997" s="268" t="s">
        <v>190</v>
      </c>
      <c r="B997" s="269" t="e">
        <f aca="false">#REF!</f>
        <v>#REF!</v>
      </c>
      <c r="C997" s="268"/>
      <c r="D997" s="270"/>
      <c r="E997" s="268" t="s">
        <v>190</v>
      </c>
      <c r="F997" s="269" t="e">
        <f aca="false">B997</f>
        <v>#REF!</v>
      </c>
      <c r="G997" s="269"/>
    </row>
    <row r="998" customFormat="false" ht="21.75" hidden="false" customHeight="true" outlineLevel="0" collapsed="false">
      <c r="A998" s="268" t="s">
        <v>191</v>
      </c>
      <c r="B998" s="269" t="e">
        <f aca="false">#REF!</f>
        <v>#REF!</v>
      </c>
      <c r="C998" s="268"/>
      <c r="D998" s="270"/>
      <c r="E998" s="268" t="s">
        <v>191</v>
      </c>
      <c r="F998" s="269" t="e">
        <f aca="false">B998</f>
        <v>#REF!</v>
      </c>
      <c r="G998" s="269"/>
    </row>
    <row r="999" customFormat="false" ht="21.75" hidden="false" customHeight="true" outlineLevel="0" collapsed="false">
      <c r="A999" s="268" t="s">
        <v>192</v>
      </c>
      <c r="B999" s="269" t="e">
        <f aca="false">#REF!</f>
        <v>#REF!</v>
      </c>
      <c r="C999" s="268"/>
      <c r="D999" s="270"/>
      <c r="E999" s="268" t="s">
        <v>192</v>
      </c>
      <c r="F999" s="269" t="e">
        <f aca="false">B999</f>
        <v>#REF!</v>
      </c>
      <c r="G999" s="269"/>
    </row>
    <row r="1000" customFormat="false" ht="21.75" hidden="false" customHeight="true" outlineLevel="0" collapsed="false">
      <c r="A1000" s="268" t="s">
        <v>193</v>
      </c>
      <c r="B1000" s="269" t="e">
        <f aca="false">#REF!</f>
        <v>#REF!</v>
      </c>
      <c r="C1000" s="268"/>
      <c r="D1000" s="270"/>
      <c r="E1000" s="268" t="s">
        <v>193</v>
      </c>
      <c r="F1000" s="269" t="e">
        <f aca="false">B1000</f>
        <v>#REF!</v>
      </c>
      <c r="G1000" s="269"/>
    </row>
    <row r="1001" customFormat="false" ht="21.75" hidden="false" customHeight="true" outlineLevel="0" collapsed="false">
      <c r="A1001" s="272" t="s">
        <v>135</v>
      </c>
      <c r="B1001" s="269" t="e">
        <f aca="false">SUM(B974:B1000)</f>
        <v>#REF!</v>
      </c>
      <c r="C1001" s="272"/>
      <c r="E1001" s="272" t="s">
        <v>135</v>
      </c>
      <c r="F1001" s="269" t="e">
        <f aca="false">SUM(F974:F1000)</f>
        <v>#REF!</v>
      </c>
      <c r="G1001" s="264"/>
    </row>
    <row r="1002" customFormat="false" ht="21.75" hidden="false" customHeight="true" outlineLevel="0" collapsed="false">
      <c r="F1002" s="271"/>
    </row>
    <row r="1003" customFormat="false" ht="24" hidden="false" customHeight="true" outlineLevel="0" collapsed="false">
      <c r="A1003" s="258" t="s">
        <v>151</v>
      </c>
      <c r="B1003" s="258"/>
      <c r="C1003" s="258"/>
      <c r="D1003" s="259"/>
      <c r="E1003" s="258" t="s">
        <v>151</v>
      </c>
      <c r="F1003" s="258"/>
      <c r="G1003" s="258"/>
    </row>
    <row r="1004" customFormat="false" ht="21.75" hidden="false" customHeight="true" outlineLevel="0" collapsed="false">
      <c r="A1004" s="260"/>
      <c r="B1004" s="267"/>
      <c r="C1004" s="260"/>
      <c r="D1004" s="260"/>
      <c r="E1004" s="260"/>
      <c r="F1004" s="267"/>
      <c r="G1004" s="267"/>
    </row>
    <row r="1005" customFormat="false" ht="21.75" hidden="false" customHeight="true" outlineLevel="0" collapsed="false">
      <c r="A1005" s="260" t="s">
        <v>152</v>
      </c>
      <c r="B1005" s="261" t="n">
        <f aca="false">$B969</f>
        <v>45994</v>
      </c>
      <c r="C1005" s="261"/>
      <c r="D1005" s="260"/>
      <c r="E1005" s="260" t="s">
        <v>152</v>
      </c>
      <c r="F1005" s="261" t="n">
        <f aca="false">B1005</f>
        <v>45994</v>
      </c>
      <c r="G1005" s="261"/>
    </row>
    <row r="1006" customFormat="false" ht="21.75" hidden="false" customHeight="true" outlineLevel="0" collapsed="false">
      <c r="A1006" s="260" t="s">
        <v>153</v>
      </c>
      <c r="B1006" s="278" t="e">
        <f aca="false">#REF!</f>
        <v>#REF!</v>
      </c>
      <c r="C1006" s="278"/>
      <c r="D1006" s="260"/>
      <c r="E1006" s="260" t="s">
        <v>153</v>
      </c>
      <c r="F1006" s="278" t="e">
        <f aca="false">B1006</f>
        <v>#REF!</v>
      </c>
      <c r="G1006" s="278"/>
    </row>
    <row r="1008" customFormat="false" ht="21.75" hidden="false" customHeight="true" outlineLevel="0" collapsed="false">
      <c r="A1008" s="264" t="s">
        <v>154</v>
      </c>
      <c r="B1008" s="264" t="s">
        <v>155</v>
      </c>
      <c r="C1008" s="264"/>
      <c r="E1008" s="264" t="s">
        <v>154</v>
      </c>
      <c r="F1008" s="264" t="s">
        <v>155</v>
      </c>
      <c r="G1008" s="264"/>
    </row>
    <row r="1009" customFormat="false" ht="21.75" hidden="false" customHeight="true" outlineLevel="0" collapsed="false">
      <c r="A1009" s="264"/>
      <c r="B1009" s="266" t="s">
        <v>156</v>
      </c>
      <c r="C1009" s="266" t="s">
        <v>157</v>
      </c>
      <c r="E1009" s="264"/>
      <c r="F1009" s="266" t="s">
        <v>156</v>
      </c>
      <c r="G1009" s="266" t="s">
        <v>157</v>
      </c>
    </row>
    <row r="1010" customFormat="false" ht="21.75" hidden="false" customHeight="true" outlineLevel="0" collapsed="false">
      <c r="A1010" s="268" t="s">
        <v>158</v>
      </c>
      <c r="B1010" s="269" t="e">
        <f aca="false">#REF!</f>
        <v>#REF!</v>
      </c>
      <c r="C1010" s="268"/>
      <c r="D1010" s="270"/>
      <c r="E1010" s="268" t="s">
        <v>158</v>
      </c>
      <c r="F1010" s="269" t="e">
        <f aca="false">B1010</f>
        <v>#REF!</v>
      </c>
      <c r="G1010" s="269"/>
    </row>
    <row r="1011" customFormat="false" ht="21.75" hidden="false" customHeight="true" outlineLevel="0" collapsed="false">
      <c r="A1011" s="268" t="s">
        <v>159</v>
      </c>
      <c r="B1011" s="269" t="e">
        <f aca="false">#REF!</f>
        <v>#REF!</v>
      </c>
      <c r="C1011" s="268"/>
      <c r="D1011" s="270"/>
      <c r="E1011" s="268" t="s">
        <v>159</v>
      </c>
      <c r="F1011" s="269" t="e">
        <f aca="false">B1011</f>
        <v>#REF!</v>
      </c>
      <c r="G1011" s="269"/>
    </row>
    <row r="1012" customFormat="false" ht="21.75" hidden="false" customHeight="true" outlineLevel="0" collapsed="false">
      <c r="A1012" s="268" t="s">
        <v>177</v>
      </c>
      <c r="B1012" s="269" t="e">
        <f aca="false">#REF!</f>
        <v>#REF!</v>
      </c>
      <c r="C1012" s="268"/>
      <c r="D1012" s="270"/>
      <c r="E1012" s="268" t="s">
        <v>177</v>
      </c>
      <c r="F1012" s="269" t="e">
        <f aca="false">B1012</f>
        <v>#REF!</v>
      </c>
      <c r="G1012" s="269"/>
    </row>
    <row r="1013" customFormat="false" ht="21.75" hidden="false" customHeight="true" outlineLevel="0" collapsed="false">
      <c r="A1013" s="268" t="s">
        <v>160</v>
      </c>
      <c r="B1013" s="269" t="e">
        <f aca="false">#REF!</f>
        <v>#REF!</v>
      </c>
      <c r="C1013" s="268"/>
      <c r="D1013" s="270"/>
      <c r="E1013" s="268" t="s">
        <v>160</v>
      </c>
      <c r="F1013" s="269" t="e">
        <f aca="false">B1013</f>
        <v>#REF!</v>
      </c>
      <c r="G1013" s="269"/>
    </row>
    <row r="1014" customFormat="false" ht="21.75" hidden="false" customHeight="true" outlineLevel="0" collapsed="false">
      <c r="A1014" s="268" t="s">
        <v>161</v>
      </c>
      <c r="B1014" s="269" t="e">
        <f aca="false">#REF!</f>
        <v>#REF!</v>
      </c>
      <c r="C1014" s="268"/>
      <c r="D1014" s="270"/>
      <c r="E1014" s="268" t="s">
        <v>161</v>
      </c>
      <c r="F1014" s="269" t="e">
        <f aca="false">B1014</f>
        <v>#REF!</v>
      </c>
      <c r="G1014" s="269"/>
    </row>
    <row r="1015" customFormat="false" ht="21.75" hidden="false" customHeight="true" outlineLevel="0" collapsed="false">
      <c r="A1015" s="268" t="s">
        <v>162</v>
      </c>
      <c r="B1015" s="269" t="e">
        <f aca="false">#REF!</f>
        <v>#REF!</v>
      </c>
      <c r="C1015" s="268"/>
      <c r="D1015" s="270"/>
      <c r="E1015" s="268" t="s">
        <v>162</v>
      </c>
      <c r="F1015" s="269" t="e">
        <f aca="false">B1015</f>
        <v>#REF!</v>
      </c>
      <c r="G1015" s="269"/>
    </row>
    <row r="1016" customFormat="false" ht="21.75" hidden="false" customHeight="true" outlineLevel="0" collapsed="false">
      <c r="A1016" s="268" t="s">
        <v>163</v>
      </c>
      <c r="B1016" s="269" t="e">
        <f aca="false">#REF!</f>
        <v>#REF!</v>
      </c>
      <c r="C1016" s="268"/>
      <c r="D1016" s="270"/>
      <c r="E1016" s="268" t="s">
        <v>163</v>
      </c>
      <c r="F1016" s="269" t="e">
        <f aca="false">B1016</f>
        <v>#REF!</v>
      </c>
      <c r="G1016" s="269"/>
    </row>
    <row r="1017" customFormat="false" ht="21.75" hidden="false" customHeight="true" outlineLevel="0" collapsed="false">
      <c r="A1017" s="268" t="s">
        <v>164</v>
      </c>
      <c r="B1017" s="269" t="e">
        <f aca="false">#REF!</f>
        <v>#REF!</v>
      </c>
      <c r="C1017" s="268"/>
      <c r="D1017" s="270"/>
      <c r="E1017" s="268" t="s">
        <v>164</v>
      </c>
      <c r="F1017" s="269" t="e">
        <f aca="false">B1017</f>
        <v>#REF!</v>
      </c>
      <c r="G1017" s="269"/>
    </row>
    <row r="1018" customFormat="false" ht="21.75" hidden="false" customHeight="true" outlineLevel="0" collapsed="false">
      <c r="A1018" s="268" t="s">
        <v>165</v>
      </c>
      <c r="B1018" s="269" t="e">
        <f aca="false">#REF!</f>
        <v>#REF!</v>
      </c>
      <c r="C1018" s="268"/>
      <c r="D1018" s="270"/>
      <c r="E1018" s="268" t="s">
        <v>165</v>
      </c>
      <c r="F1018" s="269" t="e">
        <f aca="false">B1018</f>
        <v>#REF!</v>
      </c>
      <c r="G1018" s="269"/>
    </row>
    <row r="1019" customFormat="false" ht="21.75" hidden="false" customHeight="true" outlineLevel="0" collapsed="false">
      <c r="A1019" s="268" t="s">
        <v>166</v>
      </c>
      <c r="B1019" s="269" t="e">
        <f aca="false">#REF!</f>
        <v>#REF!</v>
      </c>
      <c r="C1019" s="268"/>
      <c r="D1019" s="270"/>
      <c r="E1019" s="268" t="s">
        <v>166</v>
      </c>
      <c r="F1019" s="269" t="e">
        <f aca="false">B1019</f>
        <v>#REF!</v>
      </c>
      <c r="G1019" s="269"/>
    </row>
    <row r="1020" customFormat="false" ht="21.75" hidden="false" customHeight="true" outlineLevel="0" collapsed="false">
      <c r="A1020" s="268" t="s">
        <v>167</v>
      </c>
      <c r="B1020" s="269" t="e">
        <f aca="false">#REF!</f>
        <v>#REF!</v>
      </c>
      <c r="C1020" s="268"/>
      <c r="D1020" s="270"/>
      <c r="E1020" s="268" t="s">
        <v>167</v>
      </c>
      <c r="F1020" s="269" t="e">
        <f aca="false">B1020</f>
        <v>#REF!</v>
      </c>
      <c r="G1020" s="269"/>
    </row>
    <row r="1021" customFormat="false" ht="21.75" hidden="false" customHeight="true" outlineLevel="0" collapsed="false">
      <c r="A1021" s="268" t="s">
        <v>168</v>
      </c>
      <c r="B1021" s="269" t="e">
        <f aca="false">#REF!</f>
        <v>#REF!</v>
      </c>
      <c r="C1021" s="268"/>
      <c r="D1021" s="270"/>
      <c r="E1021" s="268" t="s">
        <v>168</v>
      </c>
      <c r="F1021" s="269" t="e">
        <f aca="false">B1021</f>
        <v>#REF!</v>
      </c>
      <c r="G1021" s="269"/>
    </row>
    <row r="1022" customFormat="false" ht="21.75" hidden="false" customHeight="true" outlineLevel="0" collapsed="false">
      <c r="A1022" s="268" t="s">
        <v>187</v>
      </c>
      <c r="B1022" s="269" t="e">
        <f aca="false">#REF!</f>
        <v>#REF!</v>
      </c>
      <c r="C1022" s="268"/>
      <c r="D1022" s="270"/>
      <c r="E1022" s="268" t="str">
        <f aca="false">A1022</f>
        <v>Petit Ep. Cannebe 500g</v>
      </c>
      <c r="F1022" s="269" t="e">
        <f aca="false">B1022</f>
        <v>#REF!</v>
      </c>
      <c r="G1022" s="269"/>
    </row>
    <row r="1023" customFormat="false" ht="21.75" hidden="false" customHeight="true" outlineLevel="0" collapsed="false">
      <c r="A1023" s="268" t="s">
        <v>185</v>
      </c>
      <c r="B1023" s="269" t="e">
        <f aca="false">#REF!</f>
        <v>#REF!</v>
      </c>
      <c r="C1023" s="268"/>
      <c r="D1023" s="270"/>
      <c r="E1023" s="268" t="s">
        <v>185</v>
      </c>
      <c r="F1023" s="269" t="e">
        <f aca="false">B1023</f>
        <v>#REF!</v>
      </c>
      <c r="G1023" s="269"/>
    </row>
    <row r="1024" customFormat="false" ht="21.75" hidden="false" customHeight="true" outlineLevel="0" collapsed="false">
      <c r="A1024" s="268" t="s">
        <v>186</v>
      </c>
      <c r="B1024" s="269" t="e">
        <f aca="false">#REF!</f>
        <v>#REF!</v>
      </c>
      <c r="C1024" s="268"/>
      <c r="D1024" s="270"/>
      <c r="E1024" s="268" t="s">
        <v>186</v>
      </c>
      <c r="F1024" s="269" t="e">
        <f aca="false">B1024</f>
        <v>#REF!</v>
      </c>
      <c r="G1024" s="269"/>
    </row>
    <row r="1025" customFormat="false" ht="21.75" hidden="false" customHeight="true" outlineLevel="0" collapsed="false">
      <c r="A1025" s="268" t="s">
        <v>169</v>
      </c>
      <c r="B1025" s="269" t="e">
        <f aca="false">#REF!</f>
        <v>#REF!</v>
      </c>
      <c r="C1025" s="268"/>
      <c r="D1025" s="270"/>
      <c r="E1025" s="268" t="s">
        <v>169</v>
      </c>
      <c r="F1025" s="269" t="e">
        <f aca="false">B1025</f>
        <v>#REF!</v>
      </c>
      <c r="G1025" s="269"/>
    </row>
    <row r="1026" customFormat="false" ht="21.75" hidden="false" customHeight="true" outlineLevel="0" collapsed="false">
      <c r="A1026" s="268" t="s">
        <v>170</v>
      </c>
      <c r="B1026" s="269" t="e">
        <f aca="false">#REF!</f>
        <v>#REF!</v>
      </c>
      <c r="C1026" s="268"/>
      <c r="D1026" s="270"/>
      <c r="E1026" s="268" t="s">
        <v>170</v>
      </c>
      <c r="F1026" s="269" t="e">
        <f aca="false">B1026</f>
        <v>#REF!</v>
      </c>
      <c r="G1026" s="269"/>
    </row>
    <row r="1027" customFormat="false" ht="21.75" hidden="false" customHeight="true" outlineLevel="0" collapsed="false">
      <c r="A1027" s="268" t="s">
        <v>171</v>
      </c>
      <c r="B1027" s="269" t="e">
        <f aca="false">#REF!</f>
        <v>#REF!</v>
      </c>
      <c r="C1027" s="268"/>
      <c r="D1027" s="270"/>
      <c r="E1027" s="268" t="s">
        <v>171</v>
      </c>
      <c r="F1027" s="269" t="e">
        <f aca="false">B1027</f>
        <v>#REF!</v>
      </c>
      <c r="G1027" s="269"/>
    </row>
    <row r="1028" customFormat="false" ht="21.75" hidden="false" customHeight="true" outlineLevel="0" collapsed="false">
      <c r="A1028" s="268" t="s">
        <v>172</v>
      </c>
      <c r="B1028" s="269" t="e">
        <f aca="false">#REF!</f>
        <v>#REF!</v>
      </c>
      <c r="C1028" s="268"/>
      <c r="D1028" s="270"/>
      <c r="E1028" s="268" t="s">
        <v>172</v>
      </c>
      <c r="F1028" s="269" t="e">
        <f aca="false">B1028</f>
        <v>#REF!</v>
      </c>
      <c r="G1028" s="269"/>
    </row>
    <row r="1029" customFormat="false" ht="21.75" hidden="false" customHeight="true" outlineLevel="0" collapsed="false">
      <c r="A1029" s="268" t="s">
        <v>188</v>
      </c>
      <c r="B1029" s="269" t="e">
        <f aca="false">#REF!</f>
        <v>#REF!</v>
      </c>
      <c r="C1029" s="268"/>
      <c r="D1029" s="270"/>
      <c r="E1029" s="268" t="s">
        <v>188</v>
      </c>
      <c r="F1029" s="269" t="e">
        <f aca="false">B1029</f>
        <v>#REF!</v>
      </c>
      <c r="G1029" s="269"/>
    </row>
    <row r="1030" customFormat="false" ht="21.75" hidden="false" customHeight="true" outlineLevel="0" collapsed="false">
      <c r="A1030" s="268" t="s">
        <v>189</v>
      </c>
      <c r="B1030" s="269" t="e">
        <f aca="false">#REF!</f>
        <v>#REF!</v>
      </c>
      <c r="C1030" s="268"/>
      <c r="D1030" s="270"/>
      <c r="E1030" s="268" t="s">
        <v>189</v>
      </c>
      <c r="F1030" s="269" t="e">
        <f aca="false">B1030</f>
        <v>#REF!</v>
      </c>
      <c r="G1030" s="269"/>
    </row>
    <row r="1031" customFormat="false" ht="21.75" hidden="false" customHeight="true" outlineLevel="0" collapsed="false">
      <c r="A1031" s="268" t="s">
        <v>173</v>
      </c>
      <c r="B1031" s="269" t="e">
        <f aca="false">#REF!</f>
        <v>#REF!</v>
      </c>
      <c r="C1031" s="268"/>
      <c r="D1031" s="270"/>
      <c r="E1031" s="268" t="s">
        <v>173</v>
      </c>
      <c r="F1031" s="269" t="e">
        <f aca="false">B1031</f>
        <v>#REF!</v>
      </c>
      <c r="G1031" s="269"/>
    </row>
    <row r="1032" customFormat="false" ht="21.75" hidden="false" customHeight="true" outlineLevel="0" collapsed="false">
      <c r="A1032" s="268" t="s">
        <v>184</v>
      </c>
      <c r="B1032" s="269" t="e">
        <f aca="false">#REF!</f>
        <v>#REF!</v>
      </c>
      <c r="C1032" s="268"/>
      <c r="D1032" s="270"/>
      <c r="E1032" s="268" t="s">
        <v>184</v>
      </c>
      <c r="F1032" s="269" t="e">
        <f aca="false">B1032</f>
        <v>#REF!</v>
      </c>
      <c r="G1032" s="269"/>
    </row>
    <row r="1033" customFormat="false" ht="21.75" hidden="false" customHeight="true" outlineLevel="0" collapsed="false">
      <c r="A1033" s="268" t="s">
        <v>190</v>
      </c>
      <c r="B1033" s="269" t="e">
        <f aca="false">#REF!</f>
        <v>#REF!</v>
      </c>
      <c r="C1033" s="268"/>
      <c r="D1033" s="270"/>
      <c r="E1033" s="268" t="s">
        <v>190</v>
      </c>
      <c r="F1033" s="269" t="e">
        <f aca="false">B1033</f>
        <v>#REF!</v>
      </c>
      <c r="G1033" s="269"/>
    </row>
    <row r="1034" customFormat="false" ht="21.75" hidden="false" customHeight="true" outlineLevel="0" collapsed="false">
      <c r="A1034" s="268" t="s">
        <v>191</v>
      </c>
      <c r="B1034" s="269" t="e">
        <f aca="false">#REF!</f>
        <v>#REF!</v>
      </c>
      <c r="C1034" s="268"/>
      <c r="D1034" s="270"/>
      <c r="E1034" s="268" t="s">
        <v>191</v>
      </c>
      <c r="F1034" s="269" t="e">
        <f aca="false">B1034</f>
        <v>#REF!</v>
      </c>
      <c r="G1034" s="269"/>
    </row>
    <row r="1035" customFormat="false" ht="21.75" hidden="false" customHeight="true" outlineLevel="0" collapsed="false">
      <c r="A1035" s="268" t="s">
        <v>192</v>
      </c>
      <c r="B1035" s="269" t="e">
        <f aca="false">#REF!</f>
        <v>#REF!</v>
      </c>
      <c r="C1035" s="268"/>
      <c r="D1035" s="270"/>
      <c r="E1035" s="268" t="s">
        <v>192</v>
      </c>
      <c r="F1035" s="269" t="e">
        <f aca="false">B1035</f>
        <v>#REF!</v>
      </c>
      <c r="G1035" s="269"/>
    </row>
    <row r="1036" customFormat="false" ht="21.75" hidden="false" customHeight="true" outlineLevel="0" collapsed="false">
      <c r="A1036" s="268" t="s">
        <v>193</v>
      </c>
      <c r="B1036" s="269" t="e">
        <f aca="false">#REF!</f>
        <v>#REF!</v>
      </c>
      <c r="C1036" s="268"/>
      <c r="D1036" s="270"/>
      <c r="E1036" s="268" t="s">
        <v>193</v>
      </c>
      <c r="F1036" s="269" t="e">
        <f aca="false">B1036</f>
        <v>#REF!</v>
      </c>
      <c r="G1036" s="269"/>
    </row>
    <row r="1037" customFormat="false" ht="21.75" hidden="false" customHeight="true" outlineLevel="0" collapsed="false">
      <c r="A1037" s="272" t="s">
        <v>135</v>
      </c>
      <c r="B1037" s="269" t="e">
        <f aca="false">SUM(B1010:B1036)</f>
        <v>#REF!</v>
      </c>
      <c r="C1037" s="272"/>
      <c r="E1037" s="272" t="s">
        <v>135</v>
      </c>
      <c r="F1037" s="269" t="e">
        <f aca="false">SUM(F1010:F1036)</f>
        <v>#REF!</v>
      </c>
      <c r="G1037" s="264"/>
    </row>
    <row r="1038" customFormat="false" ht="21.75" hidden="false" customHeight="true" outlineLevel="0" collapsed="false">
      <c r="F1038" s="271"/>
    </row>
    <row r="1039" customFormat="false" ht="24" hidden="false" customHeight="true" outlineLevel="0" collapsed="false">
      <c r="A1039" s="258" t="s">
        <v>151</v>
      </c>
      <c r="B1039" s="258"/>
      <c r="C1039" s="258"/>
      <c r="D1039" s="259"/>
      <c r="E1039" s="258" t="s">
        <v>151</v>
      </c>
      <c r="F1039" s="258"/>
      <c r="G1039" s="258"/>
    </row>
    <row r="1040" customFormat="false" ht="21.75" hidden="false" customHeight="true" outlineLevel="0" collapsed="false">
      <c r="A1040" s="260"/>
      <c r="B1040" s="267"/>
      <c r="C1040" s="260"/>
      <c r="D1040" s="260"/>
      <c r="E1040" s="260"/>
      <c r="F1040" s="267"/>
      <c r="G1040" s="267"/>
    </row>
    <row r="1041" customFormat="false" ht="21.75" hidden="false" customHeight="true" outlineLevel="0" collapsed="false">
      <c r="A1041" s="260" t="s">
        <v>152</v>
      </c>
      <c r="B1041" s="261" t="n">
        <f aca="false">$B1005</f>
        <v>45994</v>
      </c>
      <c r="C1041" s="261"/>
      <c r="D1041" s="260"/>
      <c r="E1041" s="260" t="s">
        <v>152</v>
      </c>
      <c r="F1041" s="261" t="n">
        <f aca="false">B1041</f>
        <v>45994</v>
      </c>
      <c r="G1041" s="261"/>
    </row>
    <row r="1042" customFormat="false" ht="21.75" hidden="false" customHeight="true" outlineLevel="0" collapsed="false">
      <c r="A1042" s="260" t="s">
        <v>153</v>
      </c>
      <c r="B1042" s="278" t="e">
        <f aca="false">#REF!</f>
        <v>#REF!</v>
      </c>
      <c r="C1042" s="278"/>
      <c r="D1042" s="260"/>
      <c r="E1042" s="260" t="s">
        <v>153</v>
      </c>
      <c r="F1042" s="278" t="e">
        <f aca="false">B1042</f>
        <v>#REF!</v>
      </c>
      <c r="G1042" s="278"/>
    </row>
    <row r="1044" customFormat="false" ht="21.75" hidden="false" customHeight="true" outlineLevel="0" collapsed="false">
      <c r="A1044" s="264" t="s">
        <v>154</v>
      </c>
      <c r="B1044" s="264" t="s">
        <v>155</v>
      </c>
      <c r="C1044" s="264"/>
      <c r="E1044" s="264" t="s">
        <v>154</v>
      </c>
      <c r="F1044" s="264" t="s">
        <v>155</v>
      </c>
      <c r="G1044" s="264"/>
    </row>
    <row r="1045" customFormat="false" ht="21.75" hidden="false" customHeight="true" outlineLevel="0" collapsed="false">
      <c r="A1045" s="264"/>
      <c r="B1045" s="266" t="s">
        <v>156</v>
      </c>
      <c r="C1045" s="266" t="s">
        <v>157</v>
      </c>
      <c r="E1045" s="264"/>
      <c r="F1045" s="266" t="s">
        <v>156</v>
      </c>
      <c r="G1045" s="266" t="s">
        <v>157</v>
      </c>
    </row>
    <row r="1046" customFormat="false" ht="21.75" hidden="false" customHeight="true" outlineLevel="0" collapsed="false">
      <c r="A1046" s="268" t="s">
        <v>158</v>
      </c>
      <c r="B1046" s="269" t="e">
        <f aca="false">#REF!</f>
        <v>#REF!</v>
      </c>
      <c r="C1046" s="268"/>
      <c r="D1046" s="270"/>
      <c r="E1046" s="268" t="s">
        <v>158</v>
      </c>
      <c r="F1046" s="269" t="e">
        <f aca="false">B1046</f>
        <v>#REF!</v>
      </c>
      <c r="G1046" s="269"/>
    </row>
    <row r="1047" customFormat="false" ht="21.75" hidden="false" customHeight="true" outlineLevel="0" collapsed="false">
      <c r="A1047" s="268" t="s">
        <v>159</v>
      </c>
      <c r="B1047" s="269" t="e">
        <f aca="false">#REF!</f>
        <v>#REF!</v>
      </c>
      <c r="C1047" s="268"/>
      <c r="D1047" s="270"/>
      <c r="E1047" s="268" t="s">
        <v>159</v>
      </c>
      <c r="F1047" s="269" t="e">
        <f aca="false">B1047</f>
        <v>#REF!</v>
      </c>
      <c r="G1047" s="269"/>
    </row>
    <row r="1048" customFormat="false" ht="21.75" hidden="false" customHeight="true" outlineLevel="0" collapsed="false">
      <c r="A1048" s="268" t="s">
        <v>177</v>
      </c>
      <c r="B1048" s="269" t="e">
        <f aca="false">#REF!</f>
        <v>#REF!</v>
      </c>
      <c r="C1048" s="268"/>
      <c r="D1048" s="270"/>
      <c r="E1048" s="268" t="s">
        <v>177</v>
      </c>
      <c r="F1048" s="269" t="e">
        <f aca="false">B1048</f>
        <v>#REF!</v>
      </c>
      <c r="G1048" s="269"/>
    </row>
    <row r="1049" customFormat="false" ht="21.75" hidden="false" customHeight="true" outlineLevel="0" collapsed="false">
      <c r="A1049" s="268" t="s">
        <v>160</v>
      </c>
      <c r="B1049" s="269" t="e">
        <f aca="false">#REF!</f>
        <v>#REF!</v>
      </c>
      <c r="C1049" s="268"/>
      <c r="D1049" s="270"/>
      <c r="E1049" s="268" t="s">
        <v>160</v>
      </c>
      <c r="F1049" s="269" t="e">
        <f aca="false">B1049</f>
        <v>#REF!</v>
      </c>
      <c r="G1049" s="269"/>
    </row>
    <row r="1050" customFormat="false" ht="21.75" hidden="false" customHeight="true" outlineLevel="0" collapsed="false">
      <c r="A1050" s="268" t="s">
        <v>161</v>
      </c>
      <c r="B1050" s="269" t="e">
        <f aca="false">#REF!</f>
        <v>#REF!</v>
      </c>
      <c r="C1050" s="268"/>
      <c r="D1050" s="270"/>
      <c r="E1050" s="268" t="s">
        <v>161</v>
      </c>
      <c r="F1050" s="269" t="e">
        <f aca="false">B1050</f>
        <v>#REF!</v>
      </c>
      <c r="G1050" s="269"/>
    </row>
    <row r="1051" customFormat="false" ht="21.75" hidden="false" customHeight="true" outlineLevel="0" collapsed="false">
      <c r="A1051" s="268" t="s">
        <v>162</v>
      </c>
      <c r="B1051" s="269" t="e">
        <f aca="false">#REF!</f>
        <v>#REF!</v>
      </c>
      <c r="C1051" s="268"/>
      <c r="D1051" s="270"/>
      <c r="E1051" s="268" t="s">
        <v>162</v>
      </c>
      <c r="F1051" s="269" t="e">
        <f aca="false">B1051</f>
        <v>#REF!</v>
      </c>
      <c r="G1051" s="269"/>
    </row>
    <row r="1052" customFormat="false" ht="21.75" hidden="false" customHeight="true" outlineLevel="0" collapsed="false">
      <c r="A1052" s="268" t="s">
        <v>163</v>
      </c>
      <c r="B1052" s="269" t="e">
        <f aca="false">#REF!</f>
        <v>#REF!</v>
      </c>
      <c r="C1052" s="268"/>
      <c r="D1052" s="270"/>
      <c r="E1052" s="268" t="s">
        <v>163</v>
      </c>
      <c r="F1052" s="269" t="e">
        <f aca="false">B1052</f>
        <v>#REF!</v>
      </c>
      <c r="G1052" s="269"/>
    </row>
    <row r="1053" customFormat="false" ht="21.75" hidden="false" customHeight="true" outlineLevel="0" collapsed="false">
      <c r="A1053" s="268" t="s">
        <v>164</v>
      </c>
      <c r="B1053" s="269" t="e">
        <f aca="false">#REF!</f>
        <v>#REF!</v>
      </c>
      <c r="C1053" s="268"/>
      <c r="D1053" s="270"/>
      <c r="E1053" s="268" t="s">
        <v>164</v>
      </c>
      <c r="F1053" s="269" t="e">
        <f aca="false">B1053</f>
        <v>#REF!</v>
      </c>
      <c r="G1053" s="269"/>
    </row>
    <row r="1054" customFormat="false" ht="21.75" hidden="false" customHeight="true" outlineLevel="0" collapsed="false">
      <c r="A1054" s="268" t="s">
        <v>165</v>
      </c>
      <c r="B1054" s="269" t="e">
        <f aca="false">#REF!</f>
        <v>#REF!</v>
      </c>
      <c r="C1054" s="268"/>
      <c r="D1054" s="270"/>
      <c r="E1054" s="268" t="s">
        <v>165</v>
      </c>
      <c r="F1054" s="269" t="e">
        <f aca="false">B1054</f>
        <v>#REF!</v>
      </c>
      <c r="G1054" s="269"/>
    </row>
    <row r="1055" customFormat="false" ht="21.75" hidden="false" customHeight="true" outlineLevel="0" collapsed="false">
      <c r="A1055" s="268" t="s">
        <v>166</v>
      </c>
      <c r="B1055" s="269" t="e">
        <f aca="false">#REF!</f>
        <v>#REF!</v>
      </c>
      <c r="C1055" s="268"/>
      <c r="D1055" s="270"/>
      <c r="E1055" s="268" t="s">
        <v>166</v>
      </c>
      <c r="F1055" s="269" t="e">
        <f aca="false">B1055</f>
        <v>#REF!</v>
      </c>
      <c r="G1055" s="269"/>
    </row>
    <row r="1056" customFormat="false" ht="21.75" hidden="false" customHeight="true" outlineLevel="0" collapsed="false">
      <c r="A1056" s="268" t="s">
        <v>167</v>
      </c>
      <c r="B1056" s="269" t="e">
        <f aca="false">#REF!</f>
        <v>#REF!</v>
      </c>
      <c r="C1056" s="268"/>
      <c r="D1056" s="270"/>
      <c r="E1056" s="268" t="s">
        <v>167</v>
      </c>
      <c r="F1056" s="269" t="e">
        <f aca="false">B1056</f>
        <v>#REF!</v>
      </c>
      <c r="G1056" s="269"/>
    </row>
    <row r="1057" customFormat="false" ht="21.75" hidden="false" customHeight="true" outlineLevel="0" collapsed="false">
      <c r="A1057" s="268" t="s">
        <v>168</v>
      </c>
      <c r="B1057" s="269" t="e">
        <f aca="false">#REF!</f>
        <v>#REF!</v>
      </c>
      <c r="C1057" s="268"/>
      <c r="D1057" s="270"/>
      <c r="E1057" s="268" t="s">
        <v>168</v>
      </c>
      <c r="F1057" s="269" t="e">
        <f aca="false">B1057</f>
        <v>#REF!</v>
      </c>
      <c r="G1057" s="269"/>
    </row>
    <row r="1058" customFormat="false" ht="21.75" hidden="false" customHeight="true" outlineLevel="0" collapsed="false">
      <c r="A1058" s="268" t="s">
        <v>187</v>
      </c>
      <c r="B1058" s="269" t="e">
        <f aca="false">#REF!</f>
        <v>#REF!</v>
      </c>
      <c r="C1058" s="268"/>
      <c r="D1058" s="270"/>
      <c r="E1058" s="268" t="str">
        <f aca="false">A1058</f>
        <v>Petit Ep. Cannebe 500g</v>
      </c>
      <c r="F1058" s="269" t="e">
        <f aca="false">B1058</f>
        <v>#REF!</v>
      </c>
      <c r="G1058" s="269"/>
    </row>
    <row r="1059" customFormat="false" ht="21.75" hidden="false" customHeight="true" outlineLevel="0" collapsed="false">
      <c r="A1059" s="268" t="s">
        <v>185</v>
      </c>
      <c r="B1059" s="269" t="e">
        <f aca="false">#REF!</f>
        <v>#REF!</v>
      </c>
      <c r="C1059" s="268"/>
      <c r="D1059" s="270"/>
      <c r="E1059" s="268" t="s">
        <v>185</v>
      </c>
      <c r="F1059" s="269" t="e">
        <f aca="false">B1059</f>
        <v>#REF!</v>
      </c>
      <c r="G1059" s="269"/>
    </row>
    <row r="1060" customFormat="false" ht="21.75" hidden="false" customHeight="true" outlineLevel="0" collapsed="false">
      <c r="A1060" s="268" t="s">
        <v>186</v>
      </c>
      <c r="B1060" s="269" t="e">
        <f aca="false">#REF!</f>
        <v>#REF!</v>
      </c>
      <c r="C1060" s="268"/>
      <c r="D1060" s="270"/>
      <c r="E1060" s="268" t="s">
        <v>186</v>
      </c>
      <c r="F1060" s="269" t="e">
        <f aca="false">B1060</f>
        <v>#REF!</v>
      </c>
      <c r="G1060" s="269"/>
    </row>
    <row r="1061" customFormat="false" ht="21.75" hidden="false" customHeight="true" outlineLevel="0" collapsed="false">
      <c r="A1061" s="268" t="s">
        <v>169</v>
      </c>
      <c r="B1061" s="269" t="e">
        <f aca="false">#REF!</f>
        <v>#REF!</v>
      </c>
      <c r="C1061" s="268"/>
      <c r="D1061" s="270"/>
      <c r="E1061" s="268" t="s">
        <v>169</v>
      </c>
      <c r="F1061" s="269" t="e">
        <f aca="false">B1061</f>
        <v>#REF!</v>
      </c>
      <c r="G1061" s="269"/>
    </row>
    <row r="1062" customFormat="false" ht="21.75" hidden="false" customHeight="true" outlineLevel="0" collapsed="false">
      <c r="A1062" s="268" t="s">
        <v>170</v>
      </c>
      <c r="B1062" s="269" t="e">
        <f aca="false">#REF!</f>
        <v>#REF!</v>
      </c>
      <c r="C1062" s="268"/>
      <c r="D1062" s="270"/>
      <c r="E1062" s="268" t="s">
        <v>170</v>
      </c>
      <c r="F1062" s="269" t="e">
        <f aca="false">B1062</f>
        <v>#REF!</v>
      </c>
      <c r="G1062" s="269"/>
    </row>
    <row r="1063" customFormat="false" ht="21.75" hidden="false" customHeight="true" outlineLevel="0" collapsed="false">
      <c r="A1063" s="268" t="s">
        <v>171</v>
      </c>
      <c r="B1063" s="269" t="e">
        <f aca="false">#REF!</f>
        <v>#REF!</v>
      </c>
      <c r="C1063" s="268"/>
      <c r="D1063" s="270"/>
      <c r="E1063" s="268" t="s">
        <v>171</v>
      </c>
      <c r="F1063" s="269" t="e">
        <f aca="false">B1063</f>
        <v>#REF!</v>
      </c>
      <c r="G1063" s="269"/>
    </row>
    <row r="1064" customFormat="false" ht="21.75" hidden="false" customHeight="true" outlineLevel="0" collapsed="false">
      <c r="A1064" s="268" t="s">
        <v>172</v>
      </c>
      <c r="B1064" s="269" t="e">
        <f aca="false">#REF!</f>
        <v>#REF!</v>
      </c>
      <c r="C1064" s="268"/>
      <c r="D1064" s="270"/>
      <c r="E1064" s="268" t="s">
        <v>172</v>
      </c>
      <c r="F1064" s="269" t="e">
        <f aca="false">B1064</f>
        <v>#REF!</v>
      </c>
      <c r="G1064" s="269"/>
    </row>
    <row r="1065" customFormat="false" ht="21.75" hidden="false" customHeight="true" outlineLevel="0" collapsed="false">
      <c r="A1065" s="268" t="s">
        <v>188</v>
      </c>
      <c r="B1065" s="269" t="e">
        <f aca="false">#REF!</f>
        <v>#REF!</v>
      </c>
      <c r="C1065" s="268"/>
      <c r="D1065" s="270"/>
      <c r="E1065" s="268" t="s">
        <v>188</v>
      </c>
      <c r="F1065" s="269" t="e">
        <f aca="false">B1065</f>
        <v>#REF!</v>
      </c>
      <c r="G1065" s="269"/>
    </row>
    <row r="1066" customFormat="false" ht="21.75" hidden="false" customHeight="true" outlineLevel="0" collapsed="false">
      <c r="A1066" s="268" t="s">
        <v>189</v>
      </c>
      <c r="B1066" s="269" t="e">
        <f aca="false">#REF!</f>
        <v>#REF!</v>
      </c>
      <c r="C1066" s="268"/>
      <c r="D1066" s="270"/>
      <c r="E1066" s="268" t="s">
        <v>189</v>
      </c>
      <c r="F1066" s="269" t="e">
        <f aca="false">B1066</f>
        <v>#REF!</v>
      </c>
      <c r="G1066" s="269"/>
    </row>
    <row r="1067" customFormat="false" ht="21.75" hidden="false" customHeight="true" outlineLevel="0" collapsed="false">
      <c r="A1067" s="268" t="s">
        <v>173</v>
      </c>
      <c r="B1067" s="269" t="e">
        <f aca="false">#REF!</f>
        <v>#REF!</v>
      </c>
      <c r="C1067" s="268"/>
      <c r="D1067" s="270"/>
      <c r="E1067" s="268" t="s">
        <v>173</v>
      </c>
      <c r="F1067" s="269" t="e">
        <f aca="false">B1067</f>
        <v>#REF!</v>
      </c>
      <c r="G1067" s="269"/>
    </row>
    <row r="1068" customFormat="false" ht="21.75" hidden="false" customHeight="true" outlineLevel="0" collapsed="false">
      <c r="A1068" s="268" t="s">
        <v>184</v>
      </c>
      <c r="B1068" s="269" t="e">
        <f aca="false">#REF!</f>
        <v>#REF!</v>
      </c>
      <c r="C1068" s="268"/>
      <c r="D1068" s="270"/>
      <c r="E1068" s="268" t="s">
        <v>184</v>
      </c>
      <c r="F1068" s="269" t="e">
        <f aca="false">B1068</f>
        <v>#REF!</v>
      </c>
      <c r="G1068" s="269"/>
    </row>
    <row r="1069" customFormat="false" ht="21.75" hidden="false" customHeight="true" outlineLevel="0" collapsed="false">
      <c r="A1069" s="268" t="s">
        <v>190</v>
      </c>
      <c r="B1069" s="269" t="e">
        <f aca="false">#REF!</f>
        <v>#REF!</v>
      </c>
      <c r="C1069" s="268"/>
      <c r="D1069" s="270"/>
      <c r="E1069" s="268" t="s">
        <v>190</v>
      </c>
      <c r="F1069" s="269" t="e">
        <f aca="false">B1069</f>
        <v>#REF!</v>
      </c>
      <c r="G1069" s="269"/>
    </row>
    <row r="1070" customFormat="false" ht="21.75" hidden="false" customHeight="true" outlineLevel="0" collapsed="false">
      <c r="A1070" s="268" t="s">
        <v>191</v>
      </c>
      <c r="B1070" s="269" t="e">
        <f aca="false">#REF!</f>
        <v>#REF!</v>
      </c>
      <c r="C1070" s="268"/>
      <c r="D1070" s="270"/>
      <c r="E1070" s="268" t="s">
        <v>191</v>
      </c>
      <c r="F1070" s="269" t="e">
        <f aca="false">B1070</f>
        <v>#REF!</v>
      </c>
      <c r="G1070" s="269"/>
    </row>
    <row r="1071" customFormat="false" ht="21.75" hidden="false" customHeight="true" outlineLevel="0" collapsed="false">
      <c r="A1071" s="268" t="s">
        <v>192</v>
      </c>
      <c r="B1071" s="269" t="e">
        <f aca="false">#REF!</f>
        <v>#REF!</v>
      </c>
      <c r="C1071" s="268"/>
      <c r="D1071" s="270"/>
      <c r="E1071" s="268" t="s">
        <v>192</v>
      </c>
      <c r="F1071" s="269" t="e">
        <f aca="false">B1071</f>
        <v>#REF!</v>
      </c>
      <c r="G1071" s="269"/>
    </row>
    <row r="1072" customFormat="false" ht="21.75" hidden="false" customHeight="true" outlineLevel="0" collapsed="false">
      <c r="A1072" s="268" t="s">
        <v>193</v>
      </c>
      <c r="B1072" s="269" t="e">
        <f aca="false">#REF!</f>
        <v>#REF!</v>
      </c>
      <c r="C1072" s="268"/>
      <c r="D1072" s="270"/>
      <c r="E1072" s="268" t="s">
        <v>193</v>
      </c>
      <c r="F1072" s="269" t="e">
        <f aca="false">B1072</f>
        <v>#REF!</v>
      </c>
      <c r="G1072" s="269"/>
    </row>
    <row r="1073" customFormat="false" ht="21.75" hidden="false" customHeight="true" outlineLevel="0" collapsed="false">
      <c r="A1073" s="272" t="s">
        <v>135</v>
      </c>
      <c r="B1073" s="269" t="e">
        <f aca="false">SUM(B1046:B1072)</f>
        <v>#REF!</v>
      </c>
      <c r="C1073" s="272"/>
      <c r="E1073" s="272" t="s">
        <v>135</v>
      </c>
      <c r="F1073" s="269" t="e">
        <f aca="false">SUM(F1046:F1072)</f>
        <v>#REF!</v>
      </c>
      <c r="G1073" s="264"/>
    </row>
    <row r="1074" customFormat="false" ht="21.75" hidden="false" customHeight="true" outlineLevel="0" collapsed="false">
      <c r="F1074" s="271"/>
    </row>
    <row r="1075" customFormat="false" ht="24" hidden="false" customHeight="true" outlineLevel="0" collapsed="false">
      <c r="A1075" s="258" t="s">
        <v>151</v>
      </c>
      <c r="B1075" s="258"/>
      <c r="C1075" s="258"/>
      <c r="D1075" s="259"/>
      <c r="E1075" s="258" t="s">
        <v>151</v>
      </c>
      <c r="F1075" s="258"/>
      <c r="G1075" s="258"/>
    </row>
    <row r="1076" customFormat="false" ht="21.75" hidden="false" customHeight="true" outlineLevel="0" collapsed="false">
      <c r="A1076" s="260"/>
      <c r="B1076" s="267"/>
      <c r="C1076" s="260"/>
      <c r="D1076" s="260"/>
      <c r="E1076" s="260"/>
      <c r="F1076" s="267"/>
      <c r="G1076" s="267"/>
    </row>
    <row r="1077" customFormat="false" ht="21.75" hidden="false" customHeight="true" outlineLevel="0" collapsed="false">
      <c r="A1077" s="260" t="s">
        <v>152</v>
      </c>
      <c r="B1077" s="261" t="n">
        <f aca="false">$B1041</f>
        <v>45994</v>
      </c>
      <c r="C1077" s="261"/>
      <c r="D1077" s="260"/>
      <c r="E1077" s="260" t="s">
        <v>152</v>
      </c>
      <c r="F1077" s="261" t="n">
        <f aca="false">B1077</f>
        <v>45994</v>
      </c>
      <c r="G1077" s="261"/>
    </row>
    <row r="1078" customFormat="false" ht="21.75" hidden="false" customHeight="true" outlineLevel="0" collapsed="false">
      <c r="A1078" s="260" t="s">
        <v>153</v>
      </c>
      <c r="B1078" s="278" t="e">
        <f aca="false">#REF!</f>
        <v>#REF!</v>
      </c>
      <c r="C1078" s="278"/>
      <c r="D1078" s="260"/>
      <c r="E1078" s="260" t="s">
        <v>153</v>
      </c>
      <c r="F1078" s="278" t="e">
        <f aca="false">B1078</f>
        <v>#REF!</v>
      </c>
      <c r="G1078" s="278"/>
    </row>
    <row r="1080" customFormat="false" ht="21.75" hidden="false" customHeight="true" outlineLevel="0" collapsed="false">
      <c r="A1080" s="264" t="s">
        <v>154</v>
      </c>
      <c r="B1080" s="264" t="s">
        <v>155</v>
      </c>
      <c r="C1080" s="264"/>
      <c r="E1080" s="264" t="s">
        <v>154</v>
      </c>
      <c r="F1080" s="264" t="s">
        <v>155</v>
      </c>
      <c r="G1080" s="264"/>
    </row>
    <row r="1081" customFormat="false" ht="21.75" hidden="false" customHeight="true" outlineLevel="0" collapsed="false">
      <c r="A1081" s="264"/>
      <c r="B1081" s="266" t="s">
        <v>156</v>
      </c>
      <c r="C1081" s="266" t="s">
        <v>157</v>
      </c>
      <c r="E1081" s="264"/>
      <c r="F1081" s="266" t="s">
        <v>156</v>
      </c>
      <c r="G1081" s="266" t="s">
        <v>157</v>
      </c>
    </row>
    <row r="1082" customFormat="false" ht="21.75" hidden="false" customHeight="true" outlineLevel="0" collapsed="false">
      <c r="A1082" s="268" t="s">
        <v>158</v>
      </c>
      <c r="B1082" s="269" t="e">
        <f aca="false">#REF!</f>
        <v>#REF!</v>
      </c>
      <c r="C1082" s="268"/>
      <c r="D1082" s="270"/>
      <c r="E1082" s="268" t="s">
        <v>158</v>
      </c>
      <c r="F1082" s="269" t="e">
        <f aca="false">B1082</f>
        <v>#REF!</v>
      </c>
      <c r="G1082" s="269"/>
    </row>
    <row r="1083" customFormat="false" ht="21.75" hidden="false" customHeight="true" outlineLevel="0" collapsed="false">
      <c r="A1083" s="268" t="s">
        <v>159</v>
      </c>
      <c r="B1083" s="269" t="e">
        <f aca="false">#REF!</f>
        <v>#REF!</v>
      </c>
      <c r="C1083" s="268"/>
      <c r="D1083" s="270"/>
      <c r="E1083" s="268" t="s">
        <v>159</v>
      </c>
      <c r="F1083" s="269" t="e">
        <f aca="false">B1083</f>
        <v>#REF!</v>
      </c>
      <c r="G1083" s="269"/>
    </row>
    <row r="1084" customFormat="false" ht="21.75" hidden="false" customHeight="true" outlineLevel="0" collapsed="false">
      <c r="A1084" s="268" t="s">
        <v>177</v>
      </c>
      <c r="B1084" s="269" t="e">
        <f aca="false">#REF!</f>
        <v>#REF!</v>
      </c>
      <c r="C1084" s="268"/>
      <c r="D1084" s="270"/>
      <c r="E1084" s="268" t="s">
        <v>177</v>
      </c>
      <c r="F1084" s="269" t="e">
        <f aca="false">B1084</f>
        <v>#REF!</v>
      </c>
      <c r="G1084" s="269"/>
    </row>
    <row r="1085" customFormat="false" ht="21.75" hidden="false" customHeight="true" outlineLevel="0" collapsed="false">
      <c r="A1085" s="268" t="s">
        <v>160</v>
      </c>
      <c r="B1085" s="269" t="e">
        <f aca="false">#REF!</f>
        <v>#REF!</v>
      </c>
      <c r="C1085" s="268"/>
      <c r="D1085" s="270"/>
      <c r="E1085" s="268" t="s">
        <v>160</v>
      </c>
      <c r="F1085" s="269" t="e">
        <f aca="false">B1085</f>
        <v>#REF!</v>
      </c>
      <c r="G1085" s="269"/>
    </row>
    <row r="1086" customFormat="false" ht="21.75" hidden="false" customHeight="true" outlineLevel="0" collapsed="false">
      <c r="A1086" s="268" t="s">
        <v>161</v>
      </c>
      <c r="B1086" s="269" t="e">
        <f aca="false">#REF!</f>
        <v>#REF!</v>
      </c>
      <c r="C1086" s="268"/>
      <c r="D1086" s="270"/>
      <c r="E1086" s="268" t="s">
        <v>161</v>
      </c>
      <c r="F1086" s="269" t="e">
        <f aca="false">B1086</f>
        <v>#REF!</v>
      </c>
      <c r="G1086" s="269"/>
    </row>
    <row r="1087" customFormat="false" ht="21.75" hidden="false" customHeight="true" outlineLevel="0" collapsed="false">
      <c r="A1087" s="268" t="s">
        <v>162</v>
      </c>
      <c r="B1087" s="269" t="e">
        <f aca="false">#REF!</f>
        <v>#REF!</v>
      </c>
      <c r="C1087" s="268"/>
      <c r="D1087" s="270"/>
      <c r="E1087" s="268" t="s">
        <v>162</v>
      </c>
      <c r="F1087" s="269" t="e">
        <f aca="false">B1087</f>
        <v>#REF!</v>
      </c>
      <c r="G1087" s="269"/>
    </row>
    <row r="1088" customFormat="false" ht="21.75" hidden="false" customHeight="true" outlineLevel="0" collapsed="false">
      <c r="A1088" s="268" t="s">
        <v>163</v>
      </c>
      <c r="B1088" s="269" t="e">
        <f aca="false">#REF!</f>
        <v>#REF!</v>
      </c>
      <c r="C1088" s="268"/>
      <c r="D1088" s="270"/>
      <c r="E1088" s="268" t="s">
        <v>163</v>
      </c>
      <c r="F1088" s="269" t="e">
        <f aca="false">B1088</f>
        <v>#REF!</v>
      </c>
      <c r="G1088" s="269"/>
    </row>
    <row r="1089" customFormat="false" ht="21.75" hidden="false" customHeight="true" outlineLevel="0" collapsed="false">
      <c r="A1089" s="268" t="s">
        <v>164</v>
      </c>
      <c r="B1089" s="269" t="e">
        <f aca="false">#REF!</f>
        <v>#REF!</v>
      </c>
      <c r="C1089" s="268"/>
      <c r="D1089" s="270"/>
      <c r="E1089" s="268" t="s">
        <v>164</v>
      </c>
      <c r="F1089" s="269" t="e">
        <f aca="false">B1089</f>
        <v>#REF!</v>
      </c>
      <c r="G1089" s="269"/>
    </row>
    <row r="1090" customFormat="false" ht="21.75" hidden="false" customHeight="true" outlineLevel="0" collapsed="false">
      <c r="A1090" s="268" t="s">
        <v>165</v>
      </c>
      <c r="B1090" s="269" t="e">
        <f aca="false">#REF!</f>
        <v>#REF!</v>
      </c>
      <c r="C1090" s="268"/>
      <c r="D1090" s="270"/>
      <c r="E1090" s="268" t="s">
        <v>165</v>
      </c>
      <c r="F1090" s="269" t="e">
        <f aca="false">B1090</f>
        <v>#REF!</v>
      </c>
      <c r="G1090" s="269"/>
    </row>
    <row r="1091" customFormat="false" ht="21.75" hidden="false" customHeight="true" outlineLevel="0" collapsed="false">
      <c r="A1091" s="268" t="s">
        <v>166</v>
      </c>
      <c r="B1091" s="269" t="e">
        <f aca="false">#REF!</f>
        <v>#REF!</v>
      </c>
      <c r="C1091" s="268"/>
      <c r="D1091" s="270"/>
      <c r="E1091" s="268" t="s">
        <v>166</v>
      </c>
      <c r="F1091" s="269" t="e">
        <f aca="false">B1091</f>
        <v>#REF!</v>
      </c>
      <c r="G1091" s="269"/>
    </row>
    <row r="1092" customFormat="false" ht="21.75" hidden="false" customHeight="true" outlineLevel="0" collapsed="false">
      <c r="A1092" s="268" t="s">
        <v>167</v>
      </c>
      <c r="B1092" s="269" t="e">
        <f aca="false">#REF!</f>
        <v>#REF!</v>
      </c>
      <c r="C1092" s="268"/>
      <c r="D1092" s="270"/>
      <c r="E1092" s="268" t="s">
        <v>167</v>
      </c>
      <c r="F1092" s="269" t="e">
        <f aca="false">B1092</f>
        <v>#REF!</v>
      </c>
      <c r="G1092" s="269"/>
    </row>
    <row r="1093" customFormat="false" ht="21.75" hidden="false" customHeight="true" outlineLevel="0" collapsed="false">
      <c r="A1093" s="268" t="s">
        <v>168</v>
      </c>
      <c r="B1093" s="269" t="e">
        <f aca="false">#REF!</f>
        <v>#REF!</v>
      </c>
      <c r="C1093" s="268"/>
      <c r="D1093" s="270"/>
      <c r="E1093" s="268" t="s">
        <v>168</v>
      </c>
      <c r="F1093" s="269" t="e">
        <f aca="false">B1093</f>
        <v>#REF!</v>
      </c>
      <c r="G1093" s="269"/>
    </row>
    <row r="1094" customFormat="false" ht="21.75" hidden="false" customHeight="true" outlineLevel="0" collapsed="false">
      <c r="A1094" s="268" t="s">
        <v>187</v>
      </c>
      <c r="B1094" s="269" t="e">
        <f aca="false">#REF!</f>
        <v>#REF!</v>
      </c>
      <c r="C1094" s="268"/>
      <c r="D1094" s="270"/>
      <c r="E1094" s="268" t="str">
        <f aca="false">A1094</f>
        <v>Petit Ep. Cannebe 500g</v>
      </c>
      <c r="F1094" s="269" t="e">
        <f aca="false">B1094</f>
        <v>#REF!</v>
      </c>
      <c r="G1094" s="269"/>
    </row>
    <row r="1095" customFormat="false" ht="21.75" hidden="false" customHeight="true" outlineLevel="0" collapsed="false">
      <c r="A1095" s="268" t="s">
        <v>185</v>
      </c>
      <c r="B1095" s="269" t="e">
        <f aca="false">#REF!</f>
        <v>#REF!</v>
      </c>
      <c r="C1095" s="268"/>
      <c r="D1095" s="270"/>
      <c r="E1095" s="268" t="s">
        <v>185</v>
      </c>
      <c r="F1095" s="269" t="e">
        <f aca="false">B1095</f>
        <v>#REF!</v>
      </c>
      <c r="G1095" s="269"/>
    </row>
    <row r="1096" customFormat="false" ht="21.75" hidden="false" customHeight="true" outlineLevel="0" collapsed="false">
      <c r="A1096" s="268" t="s">
        <v>186</v>
      </c>
      <c r="B1096" s="269" t="e">
        <f aca="false">#REF!</f>
        <v>#REF!</v>
      </c>
      <c r="C1096" s="268"/>
      <c r="D1096" s="270"/>
      <c r="E1096" s="268" t="s">
        <v>186</v>
      </c>
      <c r="F1096" s="269" t="e">
        <f aca="false">B1096</f>
        <v>#REF!</v>
      </c>
      <c r="G1096" s="269"/>
    </row>
    <row r="1097" customFormat="false" ht="21.75" hidden="false" customHeight="true" outlineLevel="0" collapsed="false">
      <c r="A1097" s="268" t="s">
        <v>169</v>
      </c>
      <c r="B1097" s="269" t="e">
        <f aca="false">#REF!</f>
        <v>#REF!</v>
      </c>
      <c r="C1097" s="268"/>
      <c r="D1097" s="270"/>
      <c r="E1097" s="268" t="s">
        <v>169</v>
      </c>
      <c r="F1097" s="269" t="e">
        <f aca="false">B1097</f>
        <v>#REF!</v>
      </c>
      <c r="G1097" s="269"/>
    </row>
    <row r="1098" customFormat="false" ht="21.75" hidden="false" customHeight="true" outlineLevel="0" collapsed="false">
      <c r="A1098" s="268" t="s">
        <v>170</v>
      </c>
      <c r="B1098" s="269" t="e">
        <f aca="false">#REF!</f>
        <v>#REF!</v>
      </c>
      <c r="C1098" s="268"/>
      <c r="D1098" s="270"/>
      <c r="E1098" s="268" t="s">
        <v>170</v>
      </c>
      <c r="F1098" s="269" t="e">
        <f aca="false">B1098</f>
        <v>#REF!</v>
      </c>
      <c r="G1098" s="269"/>
    </row>
    <row r="1099" customFormat="false" ht="21.75" hidden="false" customHeight="true" outlineLevel="0" collapsed="false">
      <c r="A1099" s="268" t="s">
        <v>171</v>
      </c>
      <c r="B1099" s="269" t="e">
        <f aca="false">#REF!</f>
        <v>#REF!</v>
      </c>
      <c r="C1099" s="268"/>
      <c r="D1099" s="270"/>
      <c r="E1099" s="268" t="s">
        <v>171</v>
      </c>
      <c r="F1099" s="269" t="e">
        <f aca="false">B1099</f>
        <v>#REF!</v>
      </c>
      <c r="G1099" s="269"/>
    </row>
    <row r="1100" customFormat="false" ht="21.75" hidden="false" customHeight="true" outlineLevel="0" collapsed="false">
      <c r="A1100" s="268" t="s">
        <v>172</v>
      </c>
      <c r="B1100" s="269" t="e">
        <f aca="false">#REF!</f>
        <v>#REF!</v>
      </c>
      <c r="C1100" s="268"/>
      <c r="D1100" s="270"/>
      <c r="E1100" s="268" t="s">
        <v>172</v>
      </c>
      <c r="F1100" s="269" t="e">
        <f aca="false">B1100</f>
        <v>#REF!</v>
      </c>
      <c r="G1100" s="269"/>
    </row>
    <row r="1101" customFormat="false" ht="21.75" hidden="false" customHeight="true" outlineLevel="0" collapsed="false">
      <c r="A1101" s="268" t="s">
        <v>188</v>
      </c>
      <c r="B1101" s="269" t="e">
        <f aca="false">#REF!</f>
        <v>#REF!</v>
      </c>
      <c r="C1101" s="268"/>
      <c r="D1101" s="270"/>
      <c r="E1101" s="268" t="s">
        <v>188</v>
      </c>
      <c r="F1101" s="269" t="e">
        <f aca="false">B1101</f>
        <v>#REF!</v>
      </c>
      <c r="G1101" s="269"/>
    </row>
    <row r="1102" customFormat="false" ht="21.75" hidden="false" customHeight="true" outlineLevel="0" collapsed="false">
      <c r="A1102" s="268" t="s">
        <v>189</v>
      </c>
      <c r="B1102" s="269" t="e">
        <f aca="false">#REF!</f>
        <v>#REF!</v>
      </c>
      <c r="C1102" s="268"/>
      <c r="D1102" s="270"/>
      <c r="E1102" s="268" t="s">
        <v>189</v>
      </c>
      <c r="F1102" s="269" t="e">
        <f aca="false">B1102</f>
        <v>#REF!</v>
      </c>
      <c r="G1102" s="269"/>
    </row>
    <row r="1103" customFormat="false" ht="21.75" hidden="false" customHeight="true" outlineLevel="0" collapsed="false">
      <c r="A1103" s="268" t="s">
        <v>173</v>
      </c>
      <c r="B1103" s="269" t="e">
        <f aca="false">#REF!</f>
        <v>#REF!</v>
      </c>
      <c r="C1103" s="268"/>
      <c r="D1103" s="270"/>
      <c r="E1103" s="268" t="s">
        <v>173</v>
      </c>
      <c r="F1103" s="269" t="e">
        <f aca="false">B1103</f>
        <v>#REF!</v>
      </c>
      <c r="G1103" s="269"/>
    </row>
    <row r="1104" customFormat="false" ht="21.75" hidden="false" customHeight="true" outlineLevel="0" collapsed="false">
      <c r="A1104" s="268" t="s">
        <v>184</v>
      </c>
      <c r="B1104" s="269" t="e">
        <f aca="false">#REF!</f>
        <v>#REF!</v>
      </c>
      <c r="C1104" s="268"/>
      <c r="D1104" s="270"/>
      <c r="E1104" s="268" t="s">
        <v>184</v>
      </c>
      <c r="F1104" s="269" t="e">
        <f aca="false">B1104</f>
        <v>#REF!</v>
      </c>
      <c r="G1104" s="269"/>
    </row>
    <row r="1105" customFormat="false" ht="21.75" hidden="false" customHeight="true" outlineLevel="0" collapsed="false">
      <c r="A1105" s="268" t="s">
        <v>190</v>
      </c>
      <c r="B1105" s="269" t="e">
        <f aca="false">#REF!</f>
        <v>#REF!</v>
      </c>
      <c r="C1105" s="268"/>
      <c r="D1105" s="270"/>
      <c r="E1105" s="268" t="s">
        <v>190</v>
      </c>
      <c r="F1105" s="269" t="e">
        <f aca="false">B1105</f>
        <v>#REF!</v>
      </c>
      <c r="G1105" s="269"/>
    </row>
    <row r="1106" customFormat="false" ht="21.75" hidden="false" customHeight="true" outlineLevel="0" collapsed="false">
      <c r="A1106" s="268" t="s">
        <v>191</v>
      </c>
      <c r="B1106" s="269" t="e">
        <f aca="false">#REF!</f>
        <v>#REF!</v>
      </c>
      <c r="C1106" s="268"/>
      <c r="D1106" s="270"/>
      <c r="E1106" s="268" t="s">
        <v>191</v>
      </c>
      <c r="F1106" s="269" t="e">
        <f aca="false">B1106</f>
        <v>#REF!</v>
      </c>
      <c r="G1106" s="269"/>
    </row>
    <row r="1107" customFormat="false" ht="21.75" hidden="false" customHeight="true" outlineLevel="0" collapsed="false">
      <c r="A1107" s="268" t="s">
        <v>192</v>
      </c>
      <c r="B1107" s="269" t="e">
        <f aca="false">#REF!</f>
        <v>#REF!</v>
      </c>
      <c r="C1107" s="268"/>
      <c r="D1107" s="270"/>
      <c r="E1107" s="268" t="s">
        <v>192</v>
      </c>
      <c r="F1107" s="269" t="e">
        <f aca="false">B1107</f>
        <v>#REF!</v>
      </c>
      <c r="G1107" s="269"/>
    </row>
    <row r="1108" customFormat="false" ht="21.75" hidden="false" customHeight="true" outlineLevel="0" collapsed="false">
      <c r="A1108" s="268" t="s">
        <v>193</v>
      </c>
      <c r="B1108" s="269" t="e">
        <f aca="false">#REF!</f>
        <v>#REF!</v>
      </c>
      <c r="C1108" s="268"/>
      <c r="D1108" s="270"/>
      <c r="E1108" s="268" t="s">
        <v>193</v>
      </c>
      <c r="F1108" s="269" t="e">
        <f aca="false">B1108</f>
        <v>#REF!</v>
      </c>
      <c r="G1108" s="269"/>
    </row>
    <row r="1109" customFormat="false" ht="21.75" hidden="false" customHeight="true" outlineLevel="0" collapsed="false">
      <c r="A1109" s="272" t="s">
        <v>135</v>
      </c>
      <c r="B1109" s="269" t="e">
        <f aca="false">SUM(B1082:B1108)</f>
        <v>#REF!</v>
      </c>
      <c r="C1109" s="272"/>
      <c r="E1109" s="272" t="s">
        <v>135</v>
      </c>
      <c r="F1109" s="269" t="e">
        <f aca="false">SUM(F1082:F1108)</f>
        <v>#REF!</v>
      </c>
      <c r="G1109" s="264"/>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76562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6" t="s">
        <v>41</v>
      </c>
      <c r="C2" s="286"/>
      <c r="D2" s="286"/>
      <c r="E2" s="286"/>
      <c r="F2" s="286"/>
      <c r="G2" s="286"/>
      <c r="H2" s="286"/>
      <c r="I2" s="286"/>
    </row>
    <row r="3" customFormat="false" ht="17.25" hidden="false" customHeight="true" outlineLevel="0" collapsed="false">
      <c r="B3" s="287" t="s">
        <v>194</v>
      </c>
      <c r="C3" s="287"/>
      <c r="D3" s="287"/>
      <c r="E3" s="288" t="n">
        <f aca="true">TODAY()</f>
        <v>45993</v>
      </c>
      <c r="F3" s="288"/>
      <c r="G3" s="288"/>
      <c r="H3" s="288"/>
      <c r="I3" s="288"/>
    </row>
    <row r="4" customFormat="false" ht="13.5" hidden="false" customHeight="true" outlineLevel="0" collapsed="false"/>
    <row r="5" customFormat="false" ht="17.25" hidden="false" customHeight="true" outlineLevel="0" collapsed="false">
      <c r="A5" s="289"/>
      <c r="C5" s="290" t="s">
        <v>195</v>
      </c>
      <c r="D5" s="290"/>
    </row>
    <row r="6" customFormat="false" ht="13.5" hidden="false" customHeight="true" outlineLevel="0" collapsed="false">
      <c r="C6" s="287" t="s">
        <v>196</v>
      </c>
      <c r="D6" s="287"/>
    </row>
    <row r="7" customFormat="false" ht="17.25" hidden="false" customHeight="true" outlineLevel="0" collapsed="false">
      <c r="B7" s="291" t="s">
        <v>197</v>
      </c>
      <c r="C7" s="292" t="n">
        <f aca="false">quantite_matiere!B54</f>
        <v>0</v>
      </c>
      <c r="D7" s="292"/>
    </row>
    <row r="8" customFormat="false" ht="17.25" hidden="false" customHeight="true" outlineLevel="0" collapsed="false">
      <c r="B8" s="293" t="s">
        <v>198</v>
      </c>
      <c r="C8" s="294" t="e">
        <f aca="false">quantite_matiere!AX16*0.001</f>
        <v>#DIV/0!</v>
      </c>
      <c r="D8" s="294"/>
    </row>
    <row r="9" customFormat="false" ht="17.25" hidden="false" customHeight="true" outlineLevel="0" collapsed="false">
      <c r="B9" s="291" t="s">
        <v>199</v>
      </c>
      <c r="C9" s="292" t="e">
        <f aca="false">0.001*quantite_matiere!AX18</f>
        <v>#DIV/0!</v>
      </c>
      <c r="D9" s="292"/>
    </row>
    <row r="10" customFormat="false" ht="17.25" hidden="false" customHeight="true" outlineLevel="0" collapsed="false">
      <c r="B10" s="293" t="s">
        <v>200</v>
      </c>
      <c r="C10" s="294" t="n">
        <f aca="false">0.001*quantite_matiere!AI19</f>
        <v>0</v>
      </c>
      <c r="D10" s="294"/>
    </row>
    <row r="11" customFormat="false" ht="5.25" hidden="false" customHeight="true" outlineLevel="0" collapsed="false">
      <c r="B11" s="295"/>
      <c r="C11" s="296"/>
      <c r="D11" s="297"/>
    </row>
    <row r="12" customFormat="false" ht="17.25" hidden="false" customHeight="true" outlineLevel="0" collapsed="false">
      <c r="B12" s="298" t="s">
        <v>201</v>
      </c>
      <c r="C12" s="299" t="n">
        <f aca="false">quantite_matiere!AX2</f>
        <v>0</v>
      </c>
      <c r="D12" s="299"/>
    </row>
    <row r="13" customFormat="false" ht="17.25" hidden="false" customHeight="true" outlineLevel="0" collapsed="false">
      <c r="B13" s="300" t="s">
        <v>202</v>
      </c>
      <c r="C13" s="301" t="n">
        <f aca="false">quantite_matiere!AX3</f>
        <v>0</v>
      </c>
      <c r="D13" s="301"/>
    </row>
    <row r="14" customFormat="false" ht="5.25" hidden="false" customHeight="true" outlineLevel="0" collapsed="false">
      <c r="B14" s="295"/>
      <c r="C14" s="296"/>
      <c r="D14" s="297"/>
    </row>
    <row r="15" customFormat="false" ht="18" hidden="false" customHeight="true" outlineLevel="0" collapsed="false">
      <c r="B15" s="302" t="s">
        <v>203</v>
      </c>
      <c r="C15" s="303" t="e">
        <f aca="false">quantite_matiere!AX9*0.001</f>
        <v>#DIV/0!</v>
      </c>
      <c r="D15" s="303"/>
    </row>
    <row r="16" customFormat="false" ht="17.25" hidden="false" customHeight="true" outlineLevel="0" collapsed="false">
      <c r="B16" s="254" t="s">
        <v>204</v>
      </c>
      <c r="C16" s="304" t="e">
        <f aca="false">0.001*quantite_matiere!AX10</f>
        <v>#DIV/0!</v>
      </c>
      <c r="D16" s="304"/>
    </row>
    <row r="17" customFormat="false" ht="18" hidden="false" customHeight="true" outlineLevel="0" collapsed="false">
      <c r="B17" s="305" t="s">
        <v>205</v>
      </c>
      <c r="C17" s="303" t="e">
        <f aca="false">0.001*quantite_matiere!AX11</f>
        <v>#DIV/0!</v>
      </c>
      <c r="D17" s="303"/>
    </row>
    <row r="18" customFormat="false" ht="17.25" hidden="false" customHeight="true" outlineLevel="0" collapsed="false">
      <c r="B18" s="306" t="s">
        <v>206</v>
      </c>
      <c r="C18" s="304" t="e">
        <f aca="false">0.001*quantite_matiere!AX12</f>
        <v>#DIV/0!</v>
      </c>
      <c r="D18" s="304"/>
      <c r="H18" s="307" t="s">
        <v>207</v>
      </c>
      <c r="I18" s="307"/>
    </row>
    <row r="19" customFormat="false" ht="17.25" hidden="false" customHeight="true" outlineLevel="0" collapsed="false">
      <c r="B19" s="302" t="s">
        <v>208</v>
      </c>
      <c r="C19" s="303" t="e">
        <f aca="false">0.001*quantite_matiere!AX13</f>
        <v>#DIV/0!</v>
      </c>
      <c r="D19" s="303"/>
      <c r="H19" s="287" t="s">
        <v>209</v>
      </c>
      <c r="I19" s="287"/>
    </row>
    <row r="20" customFormat="false" ht="17.25" hidden="false" customHeight="true" outlineLevel="0" collapsed="false">
      <c r="B20" s="302" t="s">
        <v>210</v>
      </c>
      <c r="C20" s="303" t="n">
        <f aca="false">0.001*quantite_matiere!AX14</f>
        <v>0</v>
      </c>
      <c r="D20" s="303"/>
      <c r="G20" s="308" t="s">
        <v>211</v>
      </c>
      <c r="H20" s="309" t="n">
        <f aca="false">'tableau_des-recettes'!D15</f>
        <v>0</v>
      </c>
      <c r="I20" s="309"/>
    </row>
    <row r="21" customFormat="false" ht="17.25" hidden="false" customHeight="true" outlineLevel="0" collapsed="false">
      <c r="B21" s="306" t="s">
        <v>212</v>
      </c>
      <c r="C21" s="304" t="e">
        <f aca="false">0.001*quantite_matiere!AX15</f>
        <v>#DIV/0!</v>
      </c>
      <c r="D21" s="304"/>
      <c r="G21" s="293" t="s">
        <v>213</v>
      </c>
      <c r="H21" s="294" t="n">
        <f aca="false">'tableau_des-recettes'!D52</f>
        <v>0</v>
      </c>
      <c r="I21" s="294"/>
    </row>
    <row r="22" customFormat="false" ht="17.25" hidden="false" customHeight="true" outlineLevel="0" collapsed="false">
      <c r="B22" s="291" t="s">
        <v>214</v>
      </c>
      <c r="C22" s="292" t="e">
        <f aca="false">SUM(C15:C21)</f>
        <v>#DIV/0!</v>
      </c>
      <c r="D22" s="292"/>
      <c r="E22" s="0" t="s">
        <v>215</v>
      </c>
      <c r="G22" s="308" t="s">
        <v>61</v>
      </c>
      <c r="H22" s="309" t="n">
        <f aca="false">'tableau_des-recettes'!D14</f>
        <v>0</v>
      </c>
      <c r="I22" s="309"/>
    </row>
    <row r="23" customFormat="false" ht="13.5" hidden="false" customHeight="true" outlineLevel="0" collapsed="false">
      <c r="G23" s="293" t="s">
        <v>65</v>
      </c>
      <c r="H23" s="294" t="n">
        <f aca="false">'tableau_des-recettes'!D16</f>
        <v>0</v>
      </c>
      <c r="I23" s="294"/>
    </row>
    <row r="24" customFormat="false" ht="24" hidden="false" customHeight="true" outlineLevel="0" collapsed="false">
      <c r="G24" s="308" t="s">
        <v>216</v>
      </c>
      <c r="H24" s="310" t="n">
        <f aca="false">'tableau_des-recettes'!S90</f>
        <v>0</v>
      </c>
      <c r="I24" s="310"/>
    </row>
    <row r="25" customFormat="false" ht="17.25" hidden="false" customHeight="true" outlineLevel="0" collapsed="false">
      <c r="C25" s="311" t="s">
        <v>217</v>
      </c>
      <c r="D25" s="311"/>
      <c r="E25" s="311"/>
      <c r="G25" s="293" t="s">
        <v>218</v>
      </c>
      <c r="H25" s="294" t="n">
        <f aca="false">'tableau_des-recettes'!D64</f>
        <v>0</v>
      </c>
      <c r="I25" s="294"/>
    </row>
    <row r="26" customFormat="false" ht="13.5" hidden="false" customHeight="true" outlineLevel="0" collapsed="false">
      <c r="C26" s="312" t="s">
        <v>219</v>
      </c>
      <c r="D26" s="287" t="s">
        <v>196</v>
      </c>
      <c r="E26" s="287"/>
      <c r="G26" s="308" t="s">
        <v>220</v>
      </c>
      <c r="H26" s="309" t="n">
        <f aca="false">'tableau_des-recettes'!S63</f>
        <v>0</v>
      </c>
      <c r="I26" s="309"/>
    </row>
    <row r="27" customFormat="false" ht="16.5" hidden="false" customHeight="true" outlineLevel="0" collapsed="false">
      <c r="B27" s="313" t="s">
        <v>81</v>
      </c>
      <c r="C27" s="314" t="s">
        <v>81</v>
      </c>
      <c r="D27" s="315" t="n">
        <f aca="false">'tableau_des-recettes'!D46*0.001</f>
        <v>0</v>
      </c>
      <c r="E27" s="315"/>
      <c r="G27" s="300" t="s">
        <v>92</v>
      </c>
      <c r="H27" s="316" t="n">
        <f aca="false">'tableau_des-recettes'!S17</f>
        <v>0</v>
      </c>
      <c r="I27" s="316"/>
    </row>
    <row r="28" customFormat="false" ht="16.5" hidden="false" customHeight="true" outlineLevel="0" collapsed="false">
      <c r="B28" s="300" t="s">
        <v>221</v>
      </c>
      <c r="C28" s="317" t="s">
        <v>136</v>
      </c>
      <c r="D28" s="318" t="n">
        <f aca="false">0.001*('tableau_des-recettes'!D59+'tableau_des-recettes'!G59)</f>
        <v>0</v>
      </c>
      <c r="E28" s="318"/>
      <c r="G28" s="308" t="s">
        <v>222</v>
      </c>
      <c r="H28" s="310" t="n">
        <f aca="false">'tableau_des-recettes'!S16</f>
        <v>0</v>
      </c>
      <c r="I28" s="310"/>
    </row>
    <row r="29" customFormat="false" ht="16.5" hidden="false" customHeight="true" outlineLevel="0" collapsed="false">
      <c r="B29" s="300"/>
      <c r="C29" s="319" t="s">
        <v>223</v>
      </c>
      <c r="D29" s="318" t="n">
        <f aca="false">0.001*'tableau_des-recettes'!D60</f>
        <v>0</v>
      </c>
      <c r="E29" s="318"/>
      <c r="G29" s="300" t="s">
        <v>224</v>
      </c>
      <c r="H29" s="301" t="e">
        <f aca="false">#REF!</f>
        <v>#REF!</v>
      </c>
      <c r="I29" s="301"/>
    </row>
    <row r="30" customFormat="false" ht="16.5" hidden="false" customHeight="true" outlineLevel="0" collapsed="false">
      <c r="B30" s="320" t="s">
        <v>225</v>
      </c>
      <c r="C30" s="317" t="s">
        <v>136</v>
      </c>
      <c r="D30" s="315" t="n">
        <f aca="false">('tableau_des-recettes'!D25+'tableau_des-recettes'!K25)*0.001</f>
        <v>0</v>
      </c>
      <c r="E30" s="315"/>
      <c r="G30" s="308" t="s">
        <v>226</v>
      </c>
      <c r="H30" s="309" t="n">
        <f aca="false">'tableau_des-recettes'!D90</f>
        <v>0</v>
      </c>
      <c r="I30" s="309"/>
    </row>
    <row r="31" customFormat="false" ht="16.5" hidden="false" customHeight="true" outlineLevel="0" collapsed="false">
      <c r="B31" s="320"/>
      <c r="C31" s="319" t="s">
        <v>81</v>
      </c>
      <c r="D31" s="315" t="e">
        <f aca="false">0.001*'tableau_des-recettes'!D26</f>
        <v>#VALUE!</v>
      </c>
      <c r="E31" s="315"/>
      <c r="G31" s="300" t="s">
        <v>227</v>
      </c>
      <c r="H31" s="301" t="n">
        <f aca="false">'tableau_des-recettes'!D31</f>
        <v>0</v>
      </c>
      <c r="I31" s="301"/>
    </row>
    <row r="32" customFormat="false" ht="16.5" hidden="false" customHeight="true" outlineLevel="0" collapsed="false">
      <c r="B32" s="321" t="s">
        <v>46</v>
      </c>
      <c r="C32" s="317" t="s">
        <v>136</v>
      </c>
      <c r="D32" s="318" t="n">
        <f aca="false">0.001*('tableau_des-recettes'!E9+'tableau_des-recettes'!K9)</f>
        <v>0</v>
      </c>
      <c r="E32" s="318"/>
      <c r="G32" s="322" t="s">
        <v>124</v>
      </c>
      <c r="H32" s="309" t="e">
        <f aca="false">#REF!</f>
        <v>#REF!</v>
      </c>
      <c r="I32" s="309"/>
    </row>
    <row r="33" customFormat="false" ht="16.5" hidden="false" customHeight="true" outlineLevel="0" collapsed="false">
      <c r="B33" s="313" t="s">
        <v>57</v>
      </c>
      <c r="C33" s="319" t="s">
        <v>57</v>
      </c>
      <c r="D33" s="315" t="n">
        <f aca="false">0.001*'tableau_des-recettes'!S46</f>
        <v>0</v>
      </c>
      <c r="E33" s="315"/>
      <c r="G33" s="300" t="s">
        <v>228</v>
      </c>
      <c r="H33" s="301" t="e">
        <f aca="false">#REF!</f>
        <v>#REF!</v>
      </c>
      <c r="I33" s="301"/>
    </row>
    <row r="34" customFormat="false" ht="16.5" hidden="false" customHeight="true" outlineLevel="0" collapsed="false">
      <c r="B34" s="323" t="s">
        <v>11</v>
      </c>
      <c r="C34" s="319" t="s">
        <v>11</v>
      </c>
      <c r="D34" s="318" t="n">
        <f aca="false">0.001*'tableau_des-recettes'!S85</f>
        <v>0</v>
      </c>
      <c r="E34" s="318"/>
      <c r="G34" s="300" t="s">
        <v>229</v>
      </c>
      <c r="H34" s="301" t="n">
        <f aca="false">'tableau_des-recettes'!S29</f>
        <v>0</v>
      </c>
      <c r="I34" s="301"/>
    </row>
    <row r="35" customFormat="false" ht="16.5" hidden="false" customHeight="true" outlineLevel="0" collapsed="false">
      <c r="B35" s="324" t="s">
        <v>106</v>
      </c>
      <c r="C35" s="317" t="s">
        <v>136</v>
      </c>
      <c r="D35" s="315" t="n">
        <f aca="false">0.001*'tableau_des-recettes'!S59</f>
        <v>0</v>
      </c>
      <c r="E35" s="315"/>
      <c r="G35" s="308" t="s">
        <v>230</v>
      </c>
      <c r="H35" s="309" t="e">
        <f aca="false">#REF!</f>
        <v>#REF!</v>
      </c>
      <c r="I35" s="309"/>
    </row>
    <row r="36" customFormat="false" ht="16.5" hidden="false" customHeight="true" outlineLevel="0" collapsed="false">
      <c r="B36" s="324"/>
      <c r="C36" s="319" t="s">
        <v>81</v>
      </c>
      <c r="D36" s="315" t="n">
        <f aca="false">0.001*'tableau_des-recettes'!U59</f>
        <v>0</v>
      </c>
      <c r="E36" s="315"/>
      <c r="G36" s="300" t="s">
        <v>231</v>
      </c>
      <c r="H36" s="301" t="e">
        <f aca="false">#REF!</f>
        <v>#REF!</v>
      </c>
      <c r="I36" s="301"/>
    </row>
    <row r="37" customFormat="false" ht="16.5" hidden="false" customHeight="true" outlineLevel="0" collapsed="false">
      <c r="B37" s="324"/>
      <c r="C37" s="317" t="s">
        <v>11</v>
      </c>
      <c r="D37" s="315" t="n">
        <f aca="false">0.001*'tableau_des-recettes'!W59</f>
        <v>0</v>
      </c>
      <c r="E37" s="315"/>
      <c r="G37" s="308" t="s">
        <v>125</v>
      </c>
      <c r="H37" s="309" t="e">
        <f aca="false">#REF!</f>
        <v>#REF!</v>
      </c>
      <c r="I37" s="309"/>
    </row>
    <row r="38" customFormat="false" ht="16.5" hidden="false" customHeight="true" outlineLevel="0" collapsed="false">
      <c r="B38" s="300" t="s">
        <v>85</v>
      </c>
      <c r="C38" s="317" t="s">
        <v>118</v>
      </c>
      <c r="D38" s="325" t="n">
        <f aca="false">0.001*'tableau_des-recettes'!S9</f>
        <v>0</v>
      </c>
      <c r="E38" s="325"/>
      <c r="G38" s="300" t="s">
        <v>232</v>
      </c>
      <c r="H38" s="301" t="e">
        <f aca="false">#REF!</f>
        <v>#REF!</v>
      </c>
      <c r="I38" s="301"/>
    </row>
    <row r="39" customFormat="false" ht="16.5" hidden="false" customHeight="true" outlineLevel="0" collapsed="false">
      <c r="B39" s="300"/>
      <c r="C39" s="319" t="s">
        <v>81</v>
      </c>
      <c r="D39" s="326" t="n">
        <f aca="false">0.001*'tableau_des-recettes'!S10</f>
        <v>0</v>
      </c>
      <c r="E39" s="326"/>
      <c r="G39" s="308" t="s">
        <v>233</v>
      </c>
      <c r="H39" s="309" t="e">
        <f aca="false">#REF!</f>
        <v>#REF!</v>
      </c>
      <c r="I39" s="309"/>
    </row>
    <row r="40" customFormat="false" ht="16.5" hidden="false" customHeight="true" outlineLevel="0" collapsed="false">
      <c r="B40" s="320" t="s">
        <v>13</v>
      </c>
      <c r="C40" s="327" t="s">
        <v>234</v>
      </c>
      <c r="D40" s="315" t="n">
        <f aca="false">0.001*'tableau_des-recettes'!S23</f>
        <v>0</v>
      </c>
      <c r="E40" s="315"/>
      <c r="G40" s="300" t="s">
        <v>235</v>
      </c>
      <c r="H40" s="301" t="n">
        <f aca="false">'tableau_des-recettes'!D89</f>
        <v>0</v>
      </c>
      <c r="I40" s="301"/>
    </row>
    <row r="41" customFormat="false" ht="16.5" hidden="false" customHeight="true" outlineLevel="0" collapsed="false">
      <c r="B41" s="320"/>
      <c r="C41" s="327" t="s">
        <v>81</v>
      </c>
      <c r="D41" s="325" t="n">
        <f aca="false">0.001*'tableau_des-recettes'!S24</f>
        <v>0</v>
      </c>
      <c r="E41" s="325"/>
      <c r="G41" s="328" t="s">
        <v>148</v>
      </c>
      <c r="H41" s="309" t="n">
        <f aca="false">'tableau_des-recettes'!S30</f>
        <v>0</v>
      </c>
      <c r="I41" s="309"/>
    </row>
    <row r="42" customFormat="false" ht="16.5" hidden="false" customHeight="true" outlineLevel="0" collapsed="false">
      <c r="B42" s="320"/>
      <c r="C42" s="327" t="s">
        <v>11</v>
      </c>
      <c r="D42" s="325" t="n">
        <f aca="false">0.001*'tableau_des-recettes'!S25</f>
        <v>0</v>
      </c>
      <c r="E42" s="325"/>
      <c r="G42" s="300" t="s">
        <v>236</v>
      </c>
      <c r="H42" s="301" t="n">
        <f aca="false">'tableau_des-recettes'!S31</f>
        <v>0</v>
      </c>
      <c r="I42" s="301"/>
    </row>
    <row r="43" customFormat="false" ht="16.5" hidden="false" customHeight="true" outlineLevel="0" collapsed="false">
      <c r="B43" s="300" t="s">
        <v>12</v>
      </c>
      <c r="C43" s="317" t="s">
        <v>136</v>
      </c>
      <c r="D43" s="326" t="n">
        <f aca="false">0.001*'tableau_des-recettes'!S70</f>
        <v>0</v>
      </c>
      <c r="E43" s="326"/>
      <c r="G43" s="328" t="s">
        <v>237</v>
      </c>
      <c r="H43" s="309" t="n">
        <f aca="false">'tableau_des-recettes'!S32</f>
        <v>0</v>
      </c>
      <c r="I43" s="309"/>
    </row>
    <row r="44" customFormat="false" ht="16.5" hidden="false" customHeight="true" outlineLevel="0" collapsed="false">
      <c r="B44" s="300"/>
      <c r="C44" s="319" t="s">
        <v>223</v>
      </c>
      <c r="D44" s="326" t="n">
        <f aca="false">0.001*'tableau_des-recettes'!S71</f>
        <v>0</v>
      </c>
      <c r="E44" s="326"/>
      <c r="G44" s="300" t="s">
        <v>238</v>
      </c>
      <c r="H44" s="301" t="n">
        <f aca="false">'tableau_des-recettes'!S33</f>
        <v>0</v>
      </c>
      <c r="I44" s="301"/>
    </row>
    <row r="45" customFormat="false" ht="16.5" hidden="false" customHeight="true" outlineLevel="0" collapsed="false">
      <c r="B45" s="329" t="s">
        <v>14</v>
      </c>
      <c r="C45" s="317" t="s">
        <v>118</v>
      </c>
      <c r="D45" s="330" t="e">
        <f aca="false">0.001*#REF!</f>
        <v>#REF!</v>
      </c>
      <c r="E45" s="330"/>
    </row>
    <row r="46" customFormat="false" ht="16.5" hidden="false" customHeight="true" outlineLevel="0" collapsed="false">
      <c r="B46" s="331" t="s">
        <v>15</v>
      </c>
      <c r="C46" s="317" t="s">
        <v>118</v>
      </c>
      <c r="D46" s="326" t="n">
        <f aca="false">0.001*'tableau_des-recettes'!D85</f>
        <v>0</v>
      </c>
      <c r="E46" s="326"/>
    </row>
    <row r="47" customFormat="false" ht="16.5" hidden="false" customHeight="true" outlineLevel="0" collapsed="false">
      <c r="B47" s="320" t="s">
        <v>239</v>
      </c>
      <c r="C47" s="317" t="s">
        <v>118</v>
      </c>
      <c r="D47" s="330" t="e">
        <f aca="false">0.001*#REF!</f>
        <v>#REF!</v>
      </c>
      <c r="E47" s="330"/>
    </row>
    <row r="48" customFormat="false" ht="16.5" hidden="false" customHeight="true" outlineLevel="0" collapsed="false">
      <c r="B48" s="320"/>
      <c r="C48" s="332" t="s">
        <v>136</v>
      </c>
      <c r="D48" s="330" t="e">
        <f aca="false">0.001*#REF!</f>
        <v>#REF!</v>
      </c>
      <c r="E48" s="330"/>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Z5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L12" activeCellId="0" sqref="AL12"/>
    </sheetView>
  </sheetViews>
  <sheetFormatPr defaultColWidth="10.64062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1"/>
    <col collapsed="false" customWidth="true" hidden="false" outlineLevel="0" max="7" min="6" style="0" width="11.5"/>
    <col collapsed="false" customWidth="true" hidden="false" outlineLevel="0" max="8" min="8" style="333"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33"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33"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5" min="34" style="0" width="8.67"/>
    <col collapsed="false" customWidth="true" hidden="false" outlineLevel="0" max="36" min="36" style="0" width="9"/>
    <col collapsed="false" customWidth="true" hidden="false" outlineLevel="0" max="37" min="37" style="0" width="1.5"/>
    <col collapsed="false" customWidth="true" hidden="false" outlineLevel="0" max="38" min="38" style="0" width="9.5"/>
    <col collapsed="false" customWidth="true" hidden="false" outlineLevel="0" max="42" min="39" style="0" width="10.83"/>
    <col collapsed="false" customWidth="true" hidden="false" outlineLevel="0" max="45" min="43" style="0" width="9.5"/>
    <col collapsed="false" customWidth="true" hidden="false" outlineLevel="0" max="46" min="46" style="0" width="10.83"/>
    <col collapsed="false" customWidth="true" hidden="false" outlineLevel="0" max="47" min="47" style="0" width="23.33"/>
    <col collapsed="false" customWidth="true" hidden="false" outlineLevel="0" max="48" min="48" style="0" width="31.5"/>
  </cols>
  <sheetData>
    <row r="1" customFormat="false" ht="138" hidden="false" customHeight="true" outlineLevel="0" collapsed="false">
      <c r="A1" s="334" t="s">
        <v>240</v>
      </c>
      <c r="B1" s="335" t="s">
        <v>46</v>
      </c>
      <c r="C1" s="336" t="s">
        <v>241</v>
      </c>
      <c r="D1" s="335" t="s">
        <v>242</v>
      </c>
      <c r="E1" s="337"/>
      <c r="F1" s="338" t="s">
        <v>54</v>
      </c>
      <c r="G1" s="339" t="s">
        <v>243</v>
      </c>
      <c r="H1" s="340" t="s">
        <v>244</v>
      </c>
      <c r="I1" s="337"/>
      <c r="J1" s="341" t="s">
        <v>81</v>
      </c>
      <c r="K1" s="342" t="s">
        <v>7</v>
      </c>
      <c r="L1" s="337"/>
      <c r="M1" s="343" t="s">
        <v>57</v>
      </c>
      <c r="N1" s="344" t="s">
        <v>245</v>
      </c>
      <c r="O1" s="337"/>
      <c r="P1" s="345" t="s">
        <v>60</v>
      </c>
      <c r="Q1" s="337"/>
      <c r="R1" s="346" t="s">
        <v>106</v>
      </c>
      <c r="S1" s="337"/>
      <c r="T1" s="347" t="s">
        <v>234</v>
      </c>
      <c r="U1" s="337"/>
      <c r="V1" s="348" t="s">
        <v>11</v>
      </c>
      <c r="W1" s="337"/>
      <c r="X1" s="349" t="s">
        <v>12</v>
      </c>
      <c r="Y1" s="337"/>
      <c r="Z1" s="339" t="s">
        <v>13</v>
      </c>
      <c r="AA1" s="337"/>
      <c r="AB1" s="350" t="s">
        <v>246</v>
      </c>
      <c r="AC1" s="337"/>
      <c r="AD1" s="351" t="s">
        <v>247</v>
      </c>
      <c r="AE1" s="337"/>
      <c r="AF1" s="352" t="s">
        <v>14</v>
      </c>
      <c r="AG1" s="14"/>
      <c r="AH1" s="353" t="s">
        <v>15</v>
      </c>
      <c r="AI1" s="354" t="s">
        <v>16</v>
      </c>
      <c r="AJ1" s="355" t="s">
        <v>239</v>
      </c>
      <c r="AK1" s="27"/>
      <c r="AL1" s="356" t="s">
        <v>19</v>
      </c>
      <c r="AM1" s="357" t="s">
        <v>248</v>
      </c>
      <c r="AN1" s="358" t="s">
        <v>37</v>
      </c>
      <c r="AO1" s="359" t="s">
        <v>249</v>
      </c>
      <c r="AP1" s="356" t="s">
        <v>24</v>
      </c>
      <c r="AQ1" s="360" t="s">
        <v>26</v>
      </c>
      <c r="AR1" s="361" t="s">
        <v>25</v>
      </c>
      <c r="AS1" s="362" t="s">
        <v>23</v>
      </c>
    </row>
    <row r="2" customFormat="false" ht="17.25" hidden="false" customHeight="true" outlineLevel="0" collapsed="false">
      <c r="A2" s="363" t="s">
        <v>88</v>
      </c>
      <c r="B2" s="364"/>
      <c r="C2" s="364"/>
      <c r="D2" s="364"/>
      <c r="E2" s="365"/>
      <c r="F2" s="364"/>
      <c r="G2" s="364"/>
      <c r="H2" s="366"/>
      <c r="I2" s="365"/>
      <c r="J2" s="364"/>
      <c r="K2" s="367"/>
      <c r="L2" s="365"/>
      <c r="M2" s="364"/>
      <c r="N2" s="364"/>
      <c r="O2" s="365"/>
      <c r="P2" s="364"/>
      <c r="Q2" s="365"/>
      <c r="R2" s="364"/>
      <c r="S2" s="365"/>
      <c r="T2" s="366"/>
      <c r="U2" s="365"/>
      <c r="V2" s="364"/>
      <c r="W2" s="365"/>
      <c r="X2" s="365"/>
      <c r="Y2" s="365"/>
      <c r="Z2" s="365"/>
      <c r="AA2" s="365"/>
      <c r="AB2" s="364" t="n">
        <f aca="false">850+75</f>
        <v>925</v>
      </c>
      <c r="AC2" s="365"/>
      <c r="AD2" s="368"/>
      <c r="AE2" s="365"/>
      <c r="AF2" s="369" t="n">
        <v>1000</v>
      </c>
      <c r="AG2" s="370"/>
      <c r="AH2" s="371" t="n">
        <v>1000</v>
      </c>
      <c r="AI2" s="372" t="n">
        <v>1000</v>
      </c>
      <c r="AJ2" s="373" t="n">
        <v>1000</v>
      </c>
      <c r="AK2" s="369"/>
      <c r="AL2" s="374"/>
      <c r="AM2" s="375"/>
      <c r="AN2" s="376" t="n">
        <v>1000</v>
      </c>
      <c r="AO2" s="377" t="n">
        <v>1000</v>
      </c>
      <c r="AP2" s="374"/>
      <c r="AQ2" s="378"/>
      <c r="AR2" s="379"/>
      <c r="AS2" s="380"/>
    </row>
    <row r="3" customFormat="false" ht="17.25" hidden="false" customHeight="true" outlineLevel="0" collapsed="false">
      <c r="A3" s="381" t="s">
        <v>250</v>
      </c>
      <c r="B3" s="382"/>
      <c r="C3" s="383"/>
      <c r="D3" s="382"/>
      <c r="E3" s="365"/>
      <c r="F3" s="384"/>
      <c r="G3" s="385" t="n">
        <f aca="false">F3</f>
        <v>0</v>
      </c>
      <c r="H3" s="366" t="n">
        <f aca="false">F3</f>
        <v>0</v>
      </c>
      <c r="I3" s="365"/>
      <c r="J3" s="386"/>
      <c r="K3" s="387"/>
      <c r="L3" s="365"/>
      <c r="M3" s="388"/>
      <c r="N3" s="389"/>
      <c r="O3" s="365"/>
      <c r="P3" s="390"/>
      <c r="Q3" s="365"/>
      <c r="R3" s="391"/>
      <c r="S3" s="365"/>
      <c r="T3" s="366"/>
      <c r="U3" s="365"/>
      <c r="V3" s="392"/>
      <c r="W3" s="365"/>
      <c r="X3" s="365"/>
      <c r="Y3" s="365"/>
      <c r="Z3" s="365"/>
      <c r="AA3" s="365"/>
      <c r="AB3" s="393"/>
      <c r="AC3" s="365"/>
      <c r="AD3" s="368"/>
      <c r="AE3" s="365"/>
      <c r="AF3" s="394"/>
      <c r="AG3" s="370"/>
      <c r="AH3" s="371"/>
      <c r="AI3" s="372"/>
      <c r="AJ3" s="373"/>
      <c r="AK3" s="369"/>
      <c r="AL3" s="374"/>
      <c r="AM3" s="375"/>
      <c r="AN3" s="376"/>
      <c r="AO3" s="377"/>
      <c r="AP3" s="374" t="n">
        <v>850</v>
      </c>
      <c r="AQ3" s="378"/>
      <c r="AR3" s="379" t="n">
        <v>850</v>
      </c>
      <c r="AS3" s="380" t="n">
        <v>850</v>
      </c>
      <c r="AT3" s="395" t="n">
        <v>0.4</v>
      </c>
    </row>
    <row r="4" customFormat="false" ht="17.25" hidden="false" customHeight="true" outlineLevel="0" collapsed="false">
      <c r="A4" s="363" t="s">
        <v>251</v>
      </c>
      <c r="B4" s="364" t="n">
        <v>1000</v>
      </c>
      <c r="C4" s="364" t="n">
        <f aca="false">B4</f>
        <v>1000</v>
      </c>
      <c r="D4" s="364" t="n">
        <v>1000</v>
      </c>
      <c r="E4" s="365"/>
      <c r="F4" s="364" t="n">
        <v>600</v>
      </c>
      <c r="G4" s="369" t="n">
        <f aca="false">F4</f>
        <v>600</v>
      </c>
      <c r="H4" s="366" t="n">
        <f aca="false">F4</f>
        <v>600</v>
      </c>
      <c r="I4" s="365"/>
      <c r="J4" s="364" t="n">
        <v>100</v>
      </c>
      <c r="K4" s="367" t="n">
        <v>100</v>
      </c>
      <c r="L4" s="365"/>
      <c r="M4" s="364"/>
      <c r="N4" s="364"/>
      <c r="O4" s="365"/>
      <c r="P4" s="364" t="n">
        <v>900</v>
      </c>
      <c r="Q4" s="365"/>
      <c r="R4" s="364" t="n">
        <v>430</v>
      </c>
      <c r="S4" s="365"/>
      <c r="T4" s="366"/>
      <c r="U4" s="365"/>
      <c r="V4" s="364"/>
      <c r="W4" s="365"/>
      <c r="X4" s="365" t="n">
        <v>800</v>
      </c>
      <c r="Y4" s="365"/>
      <c r="Z4" s="365"/>
      <c r="AA4" s="365"/>
      <c r="AB4" s="364"/>
      <c r="AC4" s="365"/>
      <c r="AD4" s="368" t="n">
        <v>500</v>
      </c>
      <c r="AE4" s="365"/>
      <c r="AF4" s="369"/>
      <c r="AG4" s="370"/>
      <c r="AH4" s="371"/>
      <c r="AI4" s="372"/>
      <c r="AJ4" s="373"/>
      <c r="AK4" s="369"/>
      <c r="AL4" s="374" t="n">
        <v>1000</v>
      </c>
      <c r="AM4" s="375" t="n">
        <v>1000</v>
      </c>
      <c r="AN4" s="376"/>
      <c r="AO4" s="377"/>
      <c r="AP4" s="369"/>
      <c r="AQ4" s="378" t="n">
        <v>800</v>
      </c>
      <c r="AR4" s="379"/>
      <c r="AS4" s="380"/>
      <c r="AT4" s="395" t="n">
        <f aca="false">1-AT3</f>
        <v>0.6</v>
      </c>
    </row>
    <row r="5" customFormat="false" ht="17.25" hidden="false" customHeight="true" outlineLevel="0" collapsed="false">
      <c r="A5" s="363" t="s">
        <v>252</v>
      </c>
      <c r="B5" s="364"/>
      <c r="C5" s="364"/>
      <c r="D5" s="364"/>
      <c r="E5" s="365"/>
      <c r="F5" s="364" t="n">
        <f aca="false">400</f>
        <v>400</v>
      </c>
      <c r="G5" s="364" t="n">
        <f aca="false">F5</f>
        <v>400</v>
      </c>
      <c r="H5" s="366" t="n">
        <f aca="false">F5</f>
        <v>400</v>
      </c>
      <c r="I5" s="365"/>
      <c r="J5" s="364" t="n">
        <v>900</v>
      </c>
      <c r="K5" s="367" t="n">
        <v>900</v>
      </c>
      <c r="L5" s="365"/>
      <c r="M5" s="364"/>
      <c r="N5" s="364"/>
      <c r="O5" s="365"/>
      <c r="P5" s="364" t="n">
        <v>100</v>
      </c>
      <c r="Q5" s="365"/>
      <c r="R5" s="364" t="n">
        <v>370</v>
      </c>
      <c r="S5" s="365"/>
      <c r="T5" s="366"/>
      <c r="U5" s="365"/>
      <c r="V5" s="364"/>
      <c r="W5" s="365"/>
      <c r="X5" s="365" t="n">
        <v>200</v>
      </c>
      <c r="Y5" s="365"/>
      <c r="Z5" s="365"/>
      <c r="AA5" s="365"/>
      <c r="AB5" s="364" t="n">
        <f aca="false">75</f>
        <v>75</v>
      </c>
      <c r="AC5" s="365"/>
      <c r="AD5" s="368"/>
      <c r="AE5" s="365"/>
      <c r="AF5" s="369"/>
      <c r="AG5" s="370"/>
      <c r="AH5" s="371"/>
      <c r="AI5" s="372"/>
      <c r="AJ5" s="373"/>
      <c r="AK5" s="369"/>
      <c r="AL5" s="374"/>
      <c r="AM5" s="375"/>
      <c r="AN5" s="376"/>
      <c r="AO5" s="377"/>
      <c r="AP5" s="369"/>
      <c r="AQ5" s="378" t="n">
        <v>200</v>
      </c>
      <c r="AR5" s="379"/>
      <c r="AS5" s="380"/>
    </row>
    <row r="6" customFormat="false" ht="17.25" hidden="false" customHeight="true" outlineLevel="0" collapsed="false">
      <c r="A6" s="381" t="s">
        <v>99</v>
      </c>
      <c r="B6" s="382"/>
      <c r="C6" s="383"/>
      <c r="D6" s="382"/>
      <c r="E6" s="365"/>
      <c r="F6" s="384"/>
      <c r="G6" s="385"/>
      <c r="H6" s="366"/>
      <c r="I6" s="365"/>
      <c r="J6" s="386"/>
      <c r="K6" s="387"/>
      <c r="L6" s="365"/>
      <c r="M6" s="388" t="n">
        <f aca="false">1000</f>
        <v>1000</v>
      </c>
      <c r="N6" s="389" t="n">
        <f aca="false">1000</f>
        <v>1000</v>
      </c>
      <c r="O6" s="365"/>
      <c r="P6" s="390"/>
      <c r="Q6" s="365"/>
      <c r="R6" s="391"/>
      <c r="S6" s="365"/>
      <c r="T6" s="366"/>
      <c r="U6" s="365"/>
      <c r="V6" s="392" t="n">
        <v>100</v>
      </c>
      <c r="W6" s="365"/>
      <c r="X6" s="365"/>
      <c r="Y6" s="365"/>
      <c r="Z6" s="365"/>
      <c r="AA6" s="365"/>
      <c r="AB6" s="393"/>
      <c r="AC6" s="365"/>
      <c r="AD6" s="368"/>
      <c r="AE6" s="365"/>
      <c r="AF6" s="394"/>
      <c r="AG6" s="370"/>
      <c r="AH6" s="371"/>
      <c r="AI6" s="372"/>
      <c r="AJ6" s="373"/>
      <c r="AK6" s="369"/>
      <c r="AL6" s="374"/>
      <c r="AM6" s="375"/>
      <c r="AN6" s="376"/>
      <c r="AO6" s="377"/>
      <c r="AP6" s="374" t="n">
        <v>150</v>
      </c>
      <c r="AQ6" s="378"/>
      <c r="AR6" s="379" t="n">
        <v>150</v>
      </c>
      <c r="AS6" s="380" t="n">
        <v>150</v>
      </c>
    </row>
    <row r="7" customFormat="false" ht="17.25" hidden="false" customHeight="true" outlineLevel="0" collapsed="false">
      <c r="A7" s="381" t="s">
        <v>253</v>
      </c>
      <c r="B7" s="382"/>
      <c r="C7" s="383"/>
      <c r="D7" s="382"/>
      <c r="E7" s="365"/>
      <c r="F7" s="384"/>
      <c r="G7" s="385"/>
      <c r="H7" s="366"/>
      <c r="I7" s="365"/>
      <c r="J7" s="386"/>
      <c r="K7" s="387"/>
      <c r="L7" s="365"/>
      <c r="M7" s="388"/>
      <c r="N7" s="389"/>
      <c r="O7" s="365"/>
      <c r="P7" s="390"/>
      <c r="Q7" s="365"/>
      <c r="R7" s="391"/>
      <c r="S7" s="365"/>
      <c r="T7" s="366"/>
      <c r="U7" s="365"/>
      <c r="V7" s="392"/>
      <c r="W7" s="365"/>
      <c r="X7" s="365"/>
      <c r="Y7" s="365"/>
      <c r="Z7" s="365"/>
      <c r="AA7" s="365"/>
      <c r="AB7" s="393"/>
      <c r="AC7" s="365"/>
      <c r="AD7" s="368"/>
      <c r="AE7" s="365"/>
      <c r="AF7" s="394"/>
      <c r="AG7" s="370"/>
      <c r="AH7" s="371"/>
      <c r="AI7" s="372"/>
      <c r="AJ7" s="373"/>
      <c r="AK7" s="369"/>
      <c r="AL7" s="374"/>
      <c r="AM7" s="375"/>
      <c r="AN7" s="376"/>
      <c r="AO7" s="377"/>
      <c r="AP7" s="374"/>
      <c r="AQ7" s="378"/>
      <c r="AR7" s="379"/>
      <c r="AS7" s="380"/>
    </row>
    <row r="8" customFormat="false" ht="17.25" hidden="false" customHeight="true" outlineLevel="0" collapsed="false">
      <c r="A8" s="363" t="s">
        <v>254</v>
      </c>
      <c r="B8" s="364"/>
      <c r="C8" s="364"/>
      <c r="D8" s="364"/>
      <c r="E8" s="365"/>
      <c r="F8" s="364"/>
      <c r="G8" s="364"/>
      <c r="H8" s="366"/>
      <c r="I8" s="365"/>
      <c r="J8" s="364"/>
      <c r="K8" s="367"/>
      <c r="L8" s="365"/>
      <c r="M8" s="364"/>
      <c r="N8" s="364"/>
      <c r="O8" s="365"/>
      <c r="P8" s="364"/>
      <c r="Q8" s="365"/>
      <c r="R8" s="364" t="n">
        <v>200</v>
      </c>
      <c r="S8" s="365"/>
      <c r="T8" s="366"/>
      <c r="U8" s="365"/>
      <c r="V8" s="364" t="n">
        <v>900</v>
      </c>
      <c r="W8" s="365"/>
      <c r="X8" s="365"/>
      <c r="Y8" s="365"/>
      <c r="Z8" s="365"/>
      <c r="AA8" s="365"/>
      <c r="AB8" s="364"/>
      <c r="AC8" s="365"/>
      <c r="AD8" s="368" t="n">
        <v>300</v>
      </c>
      <c r="AE8" s="365"/>
      <c r="AF8" s="369"/>
      <c r="AG8" s="370"/>
      <c r="AH8" s="371"/>
      <c r="AI8" s="372"/>
      <c r="AJ8" s="373"/>
      <c r="AK8" s="369"/>
      <c r="AL8" s="374"/>
      <c r="AM8" s="375"/>
      <c r="AN8" s="376"/>
      <c r="AO8" s="377"/>
      <c r="AP8" s="369"/>
      <c r="AQ8" s="378"/>
      <c r="AR8" s="379"/>
      <c r="AS8" s="380"/>
    </row>
    <row r="9" customFormat="false" ht="17.25" hidden="false" customHeight="true" outlineLevel="0" collapsed="false">
      <c r="A9" s="363" t="s">
        <v>52</v>
      </c>
      <c r="B9" s="364" t="n">
        <v>700</v>
      </c>
      <c r="C9" s="364" t="n">
        <v>690</v>
      </c>
      <c r="D9" s="364" t="n">
        <v>650</v>
      </c>
      <c r="E9" s="365"/>
      <c r="F9" s="364" t="n">
        <v>750</v>
      </c>
      <c r="G9" s="364" t="n">
        <v>750</v>
      </c>
      <c r="H9" s="366" t="n">
        <f aca="false">F9</f>
        <v>750</v>
      </c>
      <c r="I9" s="365"/>
      <c r="J9" s="364" t="n">
        <v>840</v>
      </c>
      <c r="K9" s="367" t="n">
        <v>840</v>
      </c>
      <c r="L9" s="365"/>
      <c r="M9" s="364" t="n">
        <v>820</v>
      </c>
      <c r="N9" s="364" t="n">
        <v>820</v>
      </c>
      <c r="O9" s="365"/>
      <c r="P9" s="364" t="n">
        <v>750</v>
      </c>
      <c r="Q9" s="365"/>
      <c r="R9" s="364" t="n">
        <v>900</v>
      </c>
      <c r="S9" s="365"/>
      <c r="T9" s="366" t="n">
        <v>680</v>
      </c>
      <c r="U9" s="365"/>
      <c r="V9" s="364" t="n">
        <v>1000</v>
      </c>
      <c r="W9" s="365"/>
      <c r="X9" s="365" t="n">
        <v>700</v>
      </c>
      <c r="Y9" s="365"/>
      <c r="Z9" s="365"/>
      <c r="AA9" s="365"/>
      <c r="AB9" s="364" t="n">
        <v>650</v>
      </c>
      <c r="AC9" s="365"/>
      <c r="AD9" s="368" t="n">
        <v>820</v>
      </c>
      <c r="AE9" s="365"/>
      <c r="AF9" s="369" t="n">
        <v>605</v>
      </c>
      <c r="AG9" s="370"/>
      <c r="AH9" s="371" t="n">
        <v>700</v>
      </c>
      <c r="AI9" s="372" t="n">
        <v>700</v>
      </c>
      <c r="AJ9" s="373" t="n">
        <v>700</v>
      </c>
      <c r="AK9" s="369"/>
      <c r="AL9" s="374" t="n">
        <v>800</v>
      </c>
      <c r="AM9" s="375" t="n">
        <v>800</v>
      </c>
      <c r="AN9" s="376" t="n">
        <v>700</v>
      </c>
      <c r="AO9" s="377" t="n">
        <v>700</v>
      </c>
      <c r="AP9" s="369" t="n">
        <v>650</v>
      </c>
      <c r="AQ9" s="378" t="n">
        <v>800</v>
      </c>
      <c r="AR9" s="379" t="n">
        <v>650</v>
      </c>
      <c r="AS9" s="380" t="n">
        <v>650</v>
      </c>
    </row>
    <row r="10" customFormat="false" ht="17.25" hidden="false" customHeight="true" outlineLevel="0" collapsed="false">
      <c r="A10" s="396" t="s">
        <v>53</v>
      </c>
      <c r="B10" s="397" t="n">
        <v>16</v>
      </c>
      <c r="C10" s="398" t="n">
        <v>16</v>
      </c>
      <c r="D10" s="397" t="n">
        <v>16</v>
      </c>
      <c r="E10" s="370"/>
      <c r="F10" s="399" t="n">
        <v>16</v>
      </c>
      <c r="G10" s="385" t="n">
        <v>16</v>
      </c>
      <c r="H10" s="400" t="n">
        <f aca="false">18</f>
        <v>18</v>
      </c>
      <c r="I10" s="370"/>
      <c r="J10" s="401" t="n">
        <v>16</v>
      </c>
      <c r="K10" s="402" t="n">
        <v>16</v>
      </c>
      <c r="L10" s="370"/>
      <c r="M10" s="403" t="n">
        <v>16</v>
      </c>
      <c r="N10" s="404" t="n">
        <v>16</v>
      </c>
      <c r="O10" s="370"/>
      <c r="P10" s="405" t="n">
        <v>16</v>
      </c>
      <c r="Q10" s="370"/>
      <c r="R10" s="406" t="n">
        <v>16</v>
      </c>
      <c r="S10" s="370"/>
      <c r="T10" s="400" t="n">
        <f aca="false">18</f>
        <v>18</v>
      </c>
      <c r="U10" s="370"/>
      <c r="V10" s="407" t="n">
        <v>16</v>
      </c>
      <c r="W10" s="370"/>
      <c r="X10" s="370" t="n">
        <v>16</v>
      </c>
      <c r="Y10" s="370"/>
      <c r="Z10" s="370"/>
      <c r="AA10" s="370"/>
      <c r="AB10" s="408" t="n">
        <v>16</v>
      </c>
      <c r="AC10" s="370"/>
      <c r="AD10" s="409" t="n">
        <v>18</v>
      </c>
      <c r="AE10" s="370"/>
      <c r="AF10" s="394" t="n">
        <v>16</v>
      </c>
      <c r="AG10" s="370"/>
      <c r="AH10" s="371" t="n">
        <v>16</v>
      </c>
      <c r="AI10" s="372" t="n">
        <v>16</v>
      </c>
      <c r="AJ10" s="373" t="n">
        <v>16</v>
      </c>
      <c r="AK10" s="369"/>
      <c r="AL10" s="374" t="n">
        <v>16</v>
      </c>
      <c r="AM10" s="375" t="n">
        <v>16</v>
      </c>
      <c r="AN10" s="376" t="n">
        <v>15</v>
      </c>
      <c r="AO10" s="377" t="n">
        <v>15</v>
      </c>
      <c r="AP10" s="374" t="n">
        <v>16</v>
      </c>
      <c r="AQ10" s="378" t="n">
        <v>16</v>
      </c>
      <c r="AR10" s="379" t="n">
        <v>16</v>
      </c>
      <c r="AS10" s="380" t="n">
        <v>16</v>
      </c>
    </row>
    <row r="11" customFormat="false" ht="17.25" hidden="false" customHeight="true" outlineLevel="0" collapsed="false">
      <c r="A11" s="363" t="s">
        <v>255</v>
      </c>
      <c r="B11" s="364" t="n">
        <v>200</v>
      </c>
      <c r="C11" s="364" t="n">
        <f aca="false">200</f>
        <v>200</v>
      </c>
      <c r="D11" s="364" t="n">
        <f aca="false">200</f>
        <v>200</v>
      </c>
      <c r="E11" s="365"/>
      <c r="F11" s="364" t="n">
        <v>200</v>
      </c>
      <c r="G11" s="364" t="n">
        <f aca="false">200</f>
        <v>200</v>
      </c>
      <c r="H11" s="366" t="n">
        <f aca="false">200</f>
        <v>200</v>
      </c>
      <c r="I11" s="365"/>
      <c r="J11" s="364" t="n">
        <f aca="false">200</f>
        <v>200</v>
      </c>
      <c r="K11" s="367" t="n">
        <f aca="false">200</f>
        <v>200</v>
      </c>
      <c r="L11" s="365"/>
      <c r="M11" s="364"/>
      <c r="N11" s="364" t="n">
        <f aca="false">200</f>
        <v>200</v>
      </c>
      <c r="O11" s="365"/>
      <c r="P11" s="364" t="n">
        <v>200</v>
      </c>
      <c r="Q11" s="365"/>
      <c r="R11" s="364"/>
      <c r="S11" s="365"/>
      <c r="T11" s="366" t="n">
        <f aca="false">200</f>
        <v>200</v>
      </c>
      <c r="U11" s="365"/>
      <c r="V11" s="364"/>
      <c r="W11" s="365"/>
      <c r="X11" s="365"/>
      <c r="Y11" s="365"/>
      <c r="Z11" s="365"/>
      <c r="AA11" s="365"/>
      <c r="AB11" s="364"/>
      <c r="AC11" s="365"/>
      <c r="AD11" s="368" t="n">
        <v>200</v>
      </c>
      <c r="AE11" s="365"/>
      <c r="AF11" s="369"/>
      <c r="AG11" s="370"/>
      <c r="AH11" s="371"/>
      <c r="AI11" s="372"/>
      <c r="AJ11" s="373"/>
      <c r="AK11" s="369"/>
      <c r="AL11" s="374" t="n">
        <v>200</v>
      </c>
      <c r="AM11" s="375" t="n">
        <v>200</v>
      </c>
      <c r="AN11" s="376"/>
      <c r="AO11" s="377"/>
      <c r="AP11" s="369"/>
      <c r="AQ11" s="378"/>
      <c r="AR11" s="379"/>
      <c r="AS11" s="380"/>
    </row>
    <row r="12" s="413" customFormat="true" ht="17.25" hidden="false" customHeight="true" outlineLevel="0" collapsed="false">
      <c r="A12" s="410" t="s">
        <v>89</v>
      </c>
      <c r="B12" s="397"/>
      <c r="C12" s="398"/>
      <c r="D12" s="397"/>
      <c r="E12" s="411"/>
      <c r="F12" s="399"/>
      <c r="G12" s="385"/>
      <c r="H12" s="400"/>
      <c r="I12" s="411"/>
      <c r="J12" s="401"/>
      <c r="K12" s="402"/>
      <c r="L12" s="411"/>
      <c r="M12" s="403" t="n">
        <v>200</v>
      </c>
      <c r="N12" s="404"/>
      <c r="O12" s="411"/>
      <c r="P12" s="405"/>
      <c r="Q12" s="411"/>
      <c r="R12" s="406" t="n">
        <v>200</v>
      </c>
      <c r="S12" s="411"/>
      <c r="T12" s="400"/>
      <c r="U12" s="411"/>
      <c r="V12" s="407" t="n">
        <v>200</v>
      </c>
      <c r="W12" s="411"/>
      <c r="X12" s="411" t="n">
        <v>200</v>
      </c>
      <c r="Y12" s="411"/>
      <c r="Z12" s="411"/>
      <c r="AA12" s="411"/>
      <c r="AB12" s="408" t="n">
        <v>200</v>
      </c>
      <c r="AC12" s="411"/>
      <c r="AD12" s="412"/>
      <c r="AE12" s="411"/>
      <c r="AF12" s="394" t="n">
        <v>200</v>
      </c>
      <c r="AG12" s="411"/>
      <c r="AH12" s="371" t="n">
        <v>200</v>
      </c>
      <c r="AI12" s="372" t="n">
        <v>200</v>
      </c>
      <c r="AJ12" s="373" t="n">
        <v>200</v>
      </c>
      <c r="AK12" s="369"/>
      <c r="AL12" s="374"/>
      <c r="AM12" s="375"/>
      <c r="AN12" s="376" t="n">
        <v>200</v>
      </c>
      <c r="AO12" s="377" t="n">
        <v>200</v>
      </c>
      <c r="AP12" s="374" t="n">
        <v>200</v>
      </c>
      <c r="AQ12" s="378" t="n">
        <v>200</v>
      </c>
      <c r="AR12" s="379" t="n">
        <v>200</v>
      </c>
      <c r="AS12" s="380" t="n">
        <v>200</v>
      </c>
    </row>
    <row r="13" s="417" customFormat="true" ht="8.25" hidden="false" customHeight="true" outlineLevel="0" collapsed="false">
      <c r="A13" s="414"/>
      <c r="B13" s="415"/>
      <c r="C13" s="415"/>
      <c r="D13" s="415"/>
      <c r="E13" s="415"/>
      <c r="F13" s="415"/>
      <c r="G13" s="415"/>
      <c r="H13" s="416"/>
      <c r="I13" s="415"/>
      <c r="J13" s="415"/>
      <c r="K13" s="415"/>
      <c r="L13" s="415"/>
      <c r="M13" s="415"/>
      <c r="N13" s="415"/>
      <c r="O13" s="415"/>
      <c r="P13" s="415"/>
      <c r="Q13" s="415"/>
      <c r="R13" s="416"/>
      <c r="S13" s="415"/>
      <c r="T13" s="416"/>
      <c r="U13" s="415"/>
      <c r="V13" s="415"/>
      <c r="W13" s="415"/>
      <c r="X13" s="415"/>
      <c r="Y13" s="415"/>
      <c r="Z13" s="415"/>
      <c r="AA13" s="415"/>
      <c r="AB13" s="415"/>
      <c r="AC13" s="415"/>
      <c r="AD13" s="416"/>
      <c r="AE13" s="415"/>
      <c r="AF13" s="369"/>
      <c r="AG13" s="415"/>
      <c r="AH13" s="371"/>
      <c r="AI13" s="372"/>
      <c r="AJ13" s="373"/>
      <c r="AK13" s="369"/>
      <c r="AL13" s="374"/>
      <c r="AM13" s="375"/>
      <c r="AN13" s="376"/>
      <c r="AO13" s="377"/>
      <c r="AP13" s="369"/>
      <c r="AQ13" s="378"/>
      <c r="AR13" s="379"/>
      <c r="AS13" s="380"/>
    </row>
    <row r="14" customFormat="false" ht="14.25" hidden="false" customHeight="true" outlineLevel="0" collapsed="false">
      <c r="A14" s="418" t="s">
        <v>256</v>
      </c>
      <c r="B14" s="419"/>
      <c r="C14" s="419"/>
      <c r="D14" s="419"/>
      <c r="E14" s="370"/>
      <c r="F14" s="419"/>
      <c r="G14" s="419"/>
      <c r="H14" s="420"/>
      <c r="I14" s="370"/>
      <c r="J14" s="419"/>
      <c r="K14" s="421"/>
      <c r="L14" s="370"/>
      <c r="M14" s="419"/>
      <c r="N14" s="419"/>
      <c r="O14" s="370"/>
      <c r="P14" s="419"/>
      <c r="Q14" s="370"/>
      <c r="R14" s="419"/>
      <c r="S14" s="370"/>
      <c r="T14" s="420"/>
      <c r="U14" s="370"/>
      <c r="V14" s="419"/>
      <c r="W14" s="370"/>
      <c r="X14" s="370"/>
      <c r="Y14" s="370"/>
      <c r="Z14" s="370"/>
      <c r="AA14" s="370"/>
      <c r="AB14" s="419"/>
      <c r="AC14" s="370"/>
      <c r="AD14" s="409"/>
      <c r="AE14" s="370"/>
      <c r="AF14" s="369"/>
      <c r="AG14" s="370"/>
      <c r="AH14" s="371"/>
      <c r="AI14" s="372"/>
      <c r="AJ14" s="373"/>
      <c r="AK14" s="369"/>
      <c r="AL14" s="374"/>
      <c r="AM14" s="375"/>
      <c r="AN14" s="376"/>
      <c r="AO14" s="377"/>
      <c r="AP14" s="369"/>
      <c r="AQ14" s="378"/>
      <c r="AR14" s="379"/>
      <c r="AS14" s="380"/>
    </row>
    <row r="15" customFormat="false" ht="14.25" hidden="false" customHeight="true" outlineLevel="0" collapsed="false">
      <c r="A15" s="396" t="s">
        <v>257</v>
      </c>
      <c r="B15" s="397"/>
      <c r="C15" s="398"/>
      <c r="D15" s="397"/>
      <c r="E15" s="370"/>
      <c r="F15" s="399"/>
      <c r="G15" s="385" t="n">
        <v>200</v>
      </c>
      <c r="H15" s="400"/>
      <c r="I15" s="370"/>
      <c r="J15" s="401"/>
      <c r="K15" s="402"/>
      <c r="L15" s="370"/>
      <c r="M15" s="403"/>
      <c r="N15" s="404"/>
      <c r="O15" s="370"/>
      <c r="P15" s="405"/>
      <c r="Q15" s="370"/>
      <c r="R15" s="406"/>
      <c r="S15" s="370"/>
      <c r="T15" s="400"/>
      <c r="U15" s="370"/>
      <c r="V15" s="407"/>
      <c r="W15" s="370"/>
      <c r="X15" s="370"/>
      <c r="Y15" s="370"/>
      <c r="Z15" s="370"/>
      <c r="AA15" s="370"/>
      <c r="AB15" s="408"/>
      <c r="AC15" s="370"/>
      <c r="AD15" s="409"/>
      <c r="AE15" s="370"/>
      <c r="AF15" s="394"/>
      <c r="AG15" s="370"/>
      <c r="AH15" s="371"/>
      <c r="AI15" s="372"/>
      <c r="AJ15" s="373"/>
      <c r="AK15" s="369"/>
      <c r="AL15" s="374"/>
      <c r="AM15" s="375"/>
      <c r="AN15" s="376"/>
      <c r="AO15" s="377"/>
      <c r="AP15" s="374"/>
      <c r="AQ15" s="378" t="n">
        <v>160</v>
      </c>
      <c r="AR15" s="379"/>
      <c r="AS15" s="380"/>
      <c r="AV15" s="422" t="s">
        <v>258</v>
      </c>
      <c r="AW15" s="422"/>
      <c r="AX15" s="422"/>
      <c r="AY15" s="422"/>
      <c r="AZ15" s="422"/>
    </row>
    <row r="16" customFormat="false" ht="14.25" hidden="false" customHeight="true" outlineLevel="0" collapsed="false">
      <c r="A16" s="423" t="s">
        <v>259</v>
      </c>
      <c r="B16" s="424"/>
      <c r="C16" s="424"/>
      <c r="D16" s="424" t="n">
        <v>107</v>
      </c>
      <c r="E16" s="365"/>
      <c r="F16" s="424"/>
      <c r="G16" s="424"/>
      <c r="H16" s="366"/>
      <c r="I16" s="365"/>
      <c r="J16" s="424"/>
      <c r="K16" s="425" t="n">
        <v>162</v>
      </c>
      <c r="L16" s="365"/>
      <c r="M16" s="424"/>
      <c r="N16" s="424"/>
      <c r="O16" s="365"/>
      <c r="P16" s="424"/>
      <c r="Q16" s="365"/>
      <c r="R16" s="424"/>
      <c r="S16" s="365"/>
      <c r="T16" s="366"/>
      <c r="U16" s="365"/>
      <c r="V16" s="424"/>
      <c r="W16" s="365"/>
      <c r="X16" s="365"/>
      <c r="Y16" s="365"/>
      <c r="Z16" s="365"/>
      <c r="AA16" s="365"/>
      <c r="AB16" s="424"/>
      <c r="AC16" s="365"/>
      <c r="AD16" s="368"/>
      <c r="AE16" s="365"/>
      <c r="AF16" s="369"/>
      <c r="AG16" s="370"/>
      <c r="AH16" s="371"/>
      <c r="AI16" s="372"/>
      <c r="AJ16" s="373"/>
      <c r="AK16" s="369"/>
      <c r="AL16" s="374"/>
      <c r="AM16" s="375"/>
      <c r="AN16" s="376"/>
      <c r="AO16" s="377"/>
      <c r="AP16" s="369"/>
      <c r="AQ16" s="378" t="n">
        <v>120</v>
      </c>
      <c r="AR16" s="379"/>
      <c r="AS16" s="380"/>
      <c r="AW16" s="417"/>
      <c r="AX16" s="417"/>
      <c r="AY16" s="417"/>
      <c r="AZ16" s="417"/>
    </row>
    <row r="17" customFormat="false" ht="14.25" hidden="false" customHeight="true" outlineLevel="0" collapsed="false">
      <c r="A17" s="396" t="s">
        <v>260</v>
      </c>
      <c r="B17" s="397"/>
      <c r="C17" s="398"/>
      <c r="D17" s="397" t="n">
        <v>92</v>
      </c>
      <c r="E17" s="370"/>
      <c r="F17" s="399"/>
      <c r="G17" s="385"/>
      <c r="H17" s="400"/>
      <c r="I17" s="370"/>
      <c r="J17" s="401"/>
      <c r="K17" s="402"/>
      <c r="L17" s="370"/>
      <c r="M17" s="403"/>
      <c r="N17" s="404"/>
      <c r="O17" s="370"/>
      <c r="P17" s="405"/>
      <c r="Q17" s="370"/>
      <c r="R17" s="406"/>
      <c r="S17" s="370"/>
      <c r="T17" s="400"/>
      <c r="U17" s="370"/>
      <c r="V17" s="407"/>
      <c r="W17" s="370"/>
      <c r="X17" s="370"/>
      <c r="Y17" s="370"/>
      <c r="Z17" s="370"/>
      <c r="AA17" s="370"/>
      <c r="AB17" s="408"/>
      <c r="AC17" s="370"/>
      <c r="AD17" s="409" t="n">
        <v>180</v>
      </c>
      <c r="AE17" s="370"/>
      <c r="AF17" s="394"/>
      <c r="AG17" s="370"/>
      <c r="AH17" s="371"/>
      <c r="AI17" s="372"/>
      <c r="AJ17" s="373"/>
      <c r="AK17" s="369"/>
      <c r="AL17" s="374"/>
      <c r="AM17" s="375"/>
      <c r="AN17" s="376"/>
      <c r="AO17" s="377"/>
      <c r="AP17" s="374"/>
      <c r="AQ17" s="378"/>
      <c r="AR17" s="379"/>
      <c r="AS17" s="380"/>
      <c r="AU17" s="426" t="s">
        <v>61</v>
      </c>
      <c r="AV17" s="427" t="n">
        <v>140</v>
      </c>
      <c r="AW17" s="397" t="s">
        <v>261</v>
      </c>
      <c r="AX17" s="397"/>
      <c r="AY17" s="397"/>
      <c r="AZ17" s="397"/>
    </row>
    <row r="18" customFormat="false" ht="14.25" hidden="false" customHeight="true" outlineLevel="0" collapsed="false">
      <c r="A18" s="423" t="s">
        <v>262</v>
      </c>
      <c r="B18" s="424"/>
      <c r="C18" s="424"/>
      <c r="D18" s="424"/>
      <c r="E18" s="365"/>
      <c r="F18" s="424"/>
      <c r="G18" s="424"/>
      <c r="H18" s="366"/>
      <c r="I18" s="365"/>
      <c r="J18" s="424"/>
      <c r="K18" s="425"/>
      <c r="L18" s="365"/>
      <c r="M18" s="424"/>
      <c r="N18" s="424"/>
      <c r="O18" s="365"/>
      <c r="P18" s="424"/>
      <c r="Q18" s="365"/>
      <c r="R18" s="424"/>
      <c r="S18" s="365"/>
      <c r="T18" s="366"/>
      <c r="U18" s="365"/>
      <c r="V18" s="424"/>
      <c r="W18" s="365"/>
      <c r="X18" s="365"/>
      <c r="Y18" s="365"/>
      <c r="Z18" s="365"/>
      <c r="AA18" s="365"/>
      <c r="AB18" s="424" t="n">
        <v>212</v>
      </c>
      <c r="AC18" s="365"/>
      <c r="AD18" s="368"/>
      <c r="AE18" s="365"/>
      <c r="AF18" s="369"/>
      <c r="AG18" s="370"/>
      <c r="AH18" s="371"/>
      <c r="AI18" s="372"/>
      <c r="AJ18" s="373"/>
      <c r="AK18" s="369"/>
      <c r="AL18" s="374"/>
      <c r="AM18" s="375"/>
      <c r="AN18" s="376"/>
      <c r="AO18" s="377"/>
      <c r="AP18" s="369"/>
      <c r="AQ18" s="378"/>
      <c r="AR18" s="379"/>
      <c r="AS18" s="380"/>
      <c r="AU18" s="428" t="s">
        <v>213</v>
      </c>
      <c r="AV18" s="429" t="n">
        <v>130</v>
      </c>
      <c r="AW18" s="397"/>
      <c r="AX18" s="397"/>
      <c r="AY18" s="397"/>
      <c r="AZ18" s="397"/>
    </row>
    <row r="19" customFormat="false" ht="14.25" hidden="false" customHeight="true" outlineLevel="0" collapsed="false">
      <c r="A19" s="396" t="s">
        <v>263</v>
      </c>
      <c r="B19" s="397"/>
      <c r="C19" s="398"/>
      <c r="D19" s="397"/>
      <c r="E19" s="370"/>
      <c r="F19" s="399"/>
      <c r="G19" s="385"/>
      <c r="H19" s="400"/>
      <c r="I19" s="370"/>
      <c r="J19" s="401"/>
      <c r="K19" s="402"/>
      <c r="L19" s="370"/>
      <c r="M19" s="403"/>
      <c r="N19" s="404"/>
      <c r="O19" s="370"/>
      <c r="P19" s="405" t="n">
        <v>125</v>
      </c>
      <c r="Q19" s="370"/>
      <c r="R19" s="406" t="n">
        <v>119</v>
      </c>
      <c r="S19" s="370"/>
      <c r="T19" s="400"/>
      <c r="U19" s="370"/>
      <c r="V19" s="407"/>
      <c r="W19" s="370"/>
      <c r="X19" s="370"/>
      <c r="Y19" s="370"/>
      <c r="Z19" s="370"/>
      <c r="AA19" s="370"/>
      <c r="AB19" s="408"/>
      <c r="AC19" s="370"/>
      <c r="AD19" s="409"/>
      <c r="AE19" s="370"/>
      <c r="AF19" s="394"/>
      <c r="AG19" s="370"/>
      <c r="AH19" s="371"/>
      <c r="AI19" s="372"/>
      <c r="AJ19" s="373"/>
      <c r="AK19" s="369"/>
      <c r="AL19" s="374"/>
      <c r="AM19" s="375"/>
      <c r="AN19" s="376"/>
      <c r="AO19" s="377"/>
      <c r="AP19" s="374"/>
      <c r="AQ19" s="378"/>
      <c r="AR19" s="379"/>
      <c r="AS19" s="380"/>
      <c r="AU19" s="426" t="s">
        <v>264</v>
      </c>
      <c r="AV19" s="427" t="n">
        <v>106</v>
      </c>
      <c r="AW19" s="397"/>
      <c r="AX19" s="397"/>
      <c r="AY19" s="397"/>
      <c r="AZ19" s="397"/>
    </row>
    <row r="20" customFormat="false" ht="14.25" hidden="false" customHeight="true" outlineLevel="0" collapsed="false">
      <c r="A20" s="423" t="s">
        <v>265</v>
      </c>
      <c r="B20" s="424"/>
      <c r="C20" s="424"/>
      <c r="D20" s="424"/>
      <c r="E20" s="365"/>
      <c r="F20" s="424"/>
      <c r="G20" s="424"/>
      <c r="H20" s="366"/>
      <c r="I20" s="365"/>
      <c r="J20" s="424"/>
      <c r="K20" s="425"/>
      <c r="L20" s="365"/>
      <c r="M20" s="424"/>
      <c r="N20" s="424"/>
      <c r="O20" s="365"/>
      <c r="P20" s="424"/>
      <c r="Q20" s="365"/>
      <c r="R20" s="424"/>
      <c r="S20" s="365"/>
      <c r="T20" s="366" t="n">
        <f aca="false">AV30*T46/1000</f>
        <v>12.572</v>
      </c>
      <c r="U20" s="365"/>
      <c r="V20" s="424"/>
      <c r="W20" s="365"/>
      <c r="X20" s="365"/>
      <c r="Y20" s="365"/>
      <c r="Z20" s="365"/>
      <c r="AA20" s="365"/>
      <c r="AB20" s="424"/>
      <c r="AC20" s="365"/>
      <c r="AD20" s="368"/>
      <c r="AE20" s="365"/>
      <c r="AF20" s="369"/>
      <c r="AG20" s="370"/>
      <c r="AH20" s="371"/>
      <c r="AI20" s="372"/>
      <c r="AJ20" s="373"/>
      <c r="AK20" s="369"/>
      <c r="AL20" s="374"/>
      <c r="AM20" s="375"/>
      <c r="AN20" s="376"/>
      <c r="AO20" s="377"/>
      <c r="AP20" s="369"/>
      <c r="AQ20" s="378"/>
      <c r="AR20" s="379"/>
      <c r="AS20" s="380"/>
      <c r="AU20" s="428" t="s">
        <v>227</v>
      </c>
      <c r="AV20" s="429" t="n">
        <v>165</v>
      </c>
      <c r="AW20" s="397"/>
      <c r="AX20" s="397"/>
      <c r="AY20" s="397"/>
      <c r="AZ20" s="397"/>
    </row>
    <row r="21" customFormat="false" ht="14.25" hidden="false" customHeight="true" outlineLevel="0" collapsed="false">
      <c r="A21" s="423" t="s">
        <v>266</v>
      </c>
      <c r="B21" s="424"/>
      <c r="C21" s="424"/>
      <c r="D21" s="424"/>
      <c r="E21" s="370"/>
      <c r="F21" s="424"/>
      <c r="G21" s="424"/>
      <c r="H21" s="366"/>
      <c r="I21" s="370"/>
      <c r="J21" s="424"/>
      <c r="K21" s="425"/>
      <c r="L21" s="370"/>
      <c r="M21" s="424"/>
      <c r="N21" s="424"/>
      <c r="O21" s="370"/>
      <c r="P21" s="424"/>
      <c r="Q21" s="370"/>
      <c r="R21" s="424"/>
      <c r="S21" s="370"/>
      <c r="T21" s="366"/>
      <c r="U21" s="370"/>
      <c r="V21" s="424"/>
      <c r="W21" s="370"/>
      <c r="X21" s="370"/>
      <c r="Y21" s="370"/>
      <c r="Z21" s="370"/>
      <c r="AA21" s="370"/>
      <c r="AB21" s="424"/>
      <c r="AC21" s="370"/>
      <c r="AD21" s="409"/>
      <c r="AE21" s="370"/>
      <c r="AF21" s="369"/>
      <c r="AG21" s="370"/>
      <c r="AH21" s="371"/>
      <c r="AI21" s="372" t="n">
        <v>34</v>
      </c>
      <c r="AJ21" s="373"/>
      <c r="AK21" s="369"/>
      <c r="AL21" s="374"/>
      <c r="AM21" s="375"/>
      <c r="AN21" s="376"/>
      <c r="AO21" s="377"/>
      <c r="AP21" s="369"/>
      <c r="AQ21" s="378"/>
      <c r="AR21" s="379"/>
      <c r="AS21" s="380"/>
      <c r="AU21" s="428"/>
      <c r="AV21" s="429"/>
      <c r="AW21" s="397"/>
      <c r="AX21" s="397"/>
      <c r="AY21" s="397"/>
      <c r="AZ21" s="397"/>
    </row>
    <row r="22" customFormat="false" ht="14.25" hidden="false" customHeight="true" outlineLevel="0" collapsed="false">
      <c r="A22" s="396" t="s">
        <v>267</v>
      </c>
      <c r="B22" s="397"/>
      <c r="C22" s="398"/>
      <c r="D22" s="397"/>
      <c r="E22" s="370"/>
      <c r="F22" s="399"/>
      <c r="G22" s="385"/>
      <c r="H22" s="400"/>
      <c r="I22" s="370"/>
      <c r="J22" s="401"/>
      <c r="K22" s="402"/>
      <c r="L22" s="370"/>
      <c r="M22" s="403"/>
      <c r="N22" s="404"/>
      <c r="O22" s="370"/>
      <c r="P22" s="405"/>
      <c r="Q22" s="370"/>
      <c r="R22" s="406"/>
      <c r="S22" s="370"/>
      <c r="T22" s="400" t="n">
        <f aca="false">AV46*T46/1000</f>
        <v>25</v>
      </c>
      <c r="U22" s="370"/>
      <c r="V22" s="407"/>
      <c r="W22" s="370"/>
      <c r="X22" s="370" t="n">
        <v>40</v>
      </c>
      <c r="Y22" s="370"/>
      <c r="Z22" s="370"/>
      <c r="AA22" s="370"/>
      <c r="AB22" s="408" t="n">
        <v>38</v>
      </c>
      <c r="AC22" s="370"/>
      <c r="AD22" s="409"/>
      <c r="AE22" s="370"/>
      <c r="AF22" s="394" t="n">
        <v>78</v>
      </c>
      <c r="AG22" s="370"/>
      <c r="AH22" s="371" t="n">
        <v>60</v>
      </c>
      <c r="AI22" s="372" t="n">
        <v>60</v>
      </c>
      <c r="AJ22" s="373"/>
      <c r="AK22" s="369"/>
      <c r="AL22" s="374" t="n">
        <v>87</v>
      </c>
      <c r="AM22" s="375" t="n">
        <v>87</v>
      </c>
      <c r="AN22" s="376"/>
      <c r="AO22" s="377"/>
      <c r="AP22" s="374" t="n">
        <v>30</v>
      </c>
      <c r="AQ22" s="378"/>
      <c r="AR22" s="379" t="n">
        <v>30</v>
      </c>
      <c r="AS22" s="380" t="n">
        <v>30</v>
      </c>
      <c r="AU22" s="428" t="s">
        <v>268</v>
      </c>
      <c r="AV22" s="429" t="n">
        <v>240</v>
      </c>
      <c r="AW22" s="397"/>
      <c r="AX22" s="397"/>
      <c r="AY22" s="397"/>
      <c r="AZ22" s="397"/>
    </row>
    <row r="23" customFormat="false" ht="14.25" hidden="false" customHeight="true" outlineLevel="0" collapsed="false">
      <c r="A23" s="423" t="s">
        <v>269</v>
      </c>
      <c r="B23" s="424"/>
      <c r="C23" s="424"/>
      <c r="D23" s="424"/>
      <c r="E23" s="365"/>
      <c r="F23" s="424"/>
      <c r="G23" s="424"/>
      <c r="H23" s="366" t="n">
        <v>316</v>
      </c>
      <c r="I23" s="365"/>
      <c r="J23" s="424"/>
      <c r="K23" s="425"/>
      <c r="L23" s="365"/>
      <c r="M23" s="424"/>
      <c r="N23" s="424"/>
      <c r="O23" s="365"/>
      <c r="P23" s="424"/>
      <c r="Q23" s="365"/>
      <c r="R23" s="424"/>
      <c r="S23" s="365"/>
      <c r="T23" s="366"/>
      <c r="U23" s="365"/>
      <c r="V23" s="424"/>
      <c r="W23" s="365"/>
      <c r="X23" s="365"/>
      <c r="Y23" s="365"/>
      <c r="Z23" s="365"/>
      <c r="AA23" s="365"/>
      <c r="AB23" s="424"/>
      <c r="AC23" s="365"/>
      <c r="AD23" s="368"/>
      <c r="AE23" s="365"/>
      <c r="AF23" s="369"/>
      <c r="AG23" s="370"/>
      <c r="AH23" s="371"/>
      <c r="AI23" s="372"/>
      <c r="AJ23" s="373"/>
      <c r="AK23" s="369"/>
      <c r="AL23" s="374" t="n">
        <v>3</v>
      </c>
      <c r="AM23" s="375"/>
      <c r="AN23" s="376"/>
      <c r="AO23" s="377"/>
      <c r="AP23" s="369"/>
      <c r="AQ23" s="378"/>
      <c r="AR23" s="379"/>
      <c r="AS23" s="380"/>
      <c r="AU23" s="426" t="s">
        <v>65</v>
      </c>
      <c r="AV23" s="427" t="n">
        <v>97</v>
      </c>
      <c r="AW23" s="397"/>
      <c r="AX23" s="397"/>
      <c r="AY23" s="397"/>
      <c r="AZ23" s="397"/>
    </row>
    <row r="24" customFormat="false" ht="14.25" hidden="false" customHeight="true" outlineLevel="0" collapsed="false">
      <c r="A24" s="423" t="s">
        <v>73</v>
      </c>
      <c r="B24" s="424"/>
      <c r="C24" s="424"/>
      <c r="D24" s="424"/>
      <c r="E24" s="365"/>
      <c r="F24" s="424"/>
      <c r="G24" s="424"/>
      <c r="H24" s="366"/>
      <c r="I24" s="365"/>
      <c r="J24" s="424"/>
      <c r="K24" s="425"/>
      <c r="L24" s="365"/>
      <c r="M24" s="424"/>
      <c r="N24" s="424"/>
      <c r="O24" s="365"/>
      <c r="P24" s="424"/>
      <c r="Q24" s="365"/>
      <c r="R24" s="424"/>
      <c r="S24" s="365"/>
      <c r="T24" s="366"/>
      <c r="U24" s="365"/>
      <c r="V24" s="424"/>
      <c r="W24" s="365"/>
      <c r="X24" s="365"/>
      <c r="Y24" s="365"/>
      <c r="Z24" s="365"/>
      <c r="AA24" s="365"/>
      <c r="AB24" s="424"/>
      <c r="AC24" s="365"/>
      <c r="AD24" s="368"/>
      <c r="AE24" s="365"/>
      <c r="AF24" s="369"/>
      <c r="AG24" s="370"/>
      <c r="AH24" s="371"/>
      <c r="AI24" s="372"/>
      <c r="AJ24" s="373"/>
      <c r="AK24" s="369"/>
      <c r="AL24" s="374"/>
      <c r="AM24" s="375" t="n">
        <v>3</v>
      </c>
      <c r="AN24" s="376"/>
      <c r="AO24" s="377"/>
      <c r="AP24" s="369"/>
      <c r="AQ24" s="378"/>
      <c r="AR24" s="379"/>
      <c r="AS24" s="380"/>
      <c r="AU24" s="426"/>
      <c r="AV24" s="427"/>
      <c r="AW24" s="397"/>
      <c r="AX24" s="397"/>
      <c r="AY24" s="397"/>
      <c r="AZ24" s="397"/>
    </row>
    <row r="25" customFormat="false" ht="14.25" hidden="false" customHeight="true" outlineLevel="0" collapsed="false">
      <c r="A25" s="423" t="s">
        <v>270</v>
      </c>
      <c r="B25" s="424"/>
      <c r="C25" s="424"/>
      <c r="D25" s="424"/>
      <c r="E25" s="365"/>
      <c r="F25" s="424"/>
      <c r="G25" s="424"/>
      <c r="H25" s="366"/>
      <c r="I25" s="365"/>
      <c r="J25" s="424"/>
      <c r="K25" s="425"/>
      <c r="L25" s="365"/>
      <c r="M25" s="424"/>
      <c r="N25" s="424"/>
      <c r="O25" s="365"/>
      <c r="P25" s="424"/>
      <c r="Q25" s="365"/>
      <c r="R25" s="424"/>
      <c r="S25" s="365"/>
      <c r="T25" s="366"/>
      <c r="U25" s="365"/>
      <c r="V25" s="424"/>
      <c r="W25" s="365"/>
      <c r="X25" s="365"/>
      <c r="Y25" s="365"/>
      <c r="Z25" s="365"/>
      <c r="AA25" s="365"/>
      <c r="AB25" s="424"/>
      <c r="AC25" s="365"/>
      <c r="AD25" s="368"/>
      <c r="AE25" s="365"/>
      <c r="AF25" s="369"/>
      <c r="AG25" s="370"/>
      <c r="AH25" s="371"/>
      <c r="AI25" s="372"/>
      <c r="AJ25" s="373"/>
      <c r="AK25" s="369"/>
      <c r="AL25" s="374" t="n">
        <v>3</v>
      </c>
      <c r="AM25" s="375" t="n">
        <v>3</v>
      </c>
      <c r="AN25" s="376"/>
      <c r="AO25" s="377"/>
      <c r="AP25" s="369"/>
      <c r="AQ25" s="378"/>
      <c r="AR25" s="379"/>
      <c r="AS25" s="380"/>
      <c r="AU25" s="426"/>
      <c r="AV25" s="427"/>
      <c r="AW25" s="397"/>
      <c r="AX25" s="397"/>
      <c r="AY25" s="397"/>
      <c r="AZ25" s="397"/>
    </row>
    <row r="26" customFormat="false" ht="14.25" hidden="false" customHeight="true" outlineLevel="0" collapsed="false">
      <c r="A26" s="396" t="s">
        <v>271</v>
      </c>
      <c r="B26" s="397"/>
      <c r="C26" s="398"/>
      <c r="D26" s="397"/>
      <c r="E26" s="370"/>
      <c r="F26" s="399"/>
      <c r="G26" s="385"/>
      <c r="H26" s="400"/>
      <c r="I26" s="370"/>
      <c r="J26" s="401"/>
      <c r="K26" s="402"/>
      <c r="L26" s="370"/>
      <c r="M26" s="403"/>
      <c r="N26" s="404"/>
      <c r="O26" s="370"/>
      <c r="P26" s="405"/>
      <c r="Q26" s="370"/>
      <c r="R26" s="406"/>
      <c r="S26" s="370"/>
      <c r="T26" s="400"/>
      <c r="U26" s="370"/>
      <c r="V26" s="407" t="n">
        <v>127</v>
      </c>
      <c r="W26" s="370"/>
      <c r="X26" s="370"/>
      <c r="Y26" s="370"/>
      <c r="Z26" s="370"/>
      <c r="AA26" s="370"/>
      <c r="AB26" s="408"/>
      <c r="AC26" s="370"/>
      <c r="AD26" s="409"/>
      <c r="AE26" s="370"/>
      <c r="AF26" s="394"/>
      <c r="AG26" s="370"/>
      <c r="AH26" s="371"/>
      <c r="AI26" s="372"/>
      <c r="AJ26" s="373"/>
      <c r="AK26" s="369"/>
      <c r="AL26" s="374"/>
      <c r="AM26" s="375"/>
      <c r="AN26" s="376"/>
      <c r="AO26" s="377"/>
      <c r="AP26" s="374"/>
      <c r="AQ26" s="378"/>
      <c r="AR26" s="379"/>
      <c r="AS26" s="380"/>
      <c r="AU26" s="428" t="s">
        <v>92</v>
      </c>
      <c r="AV26" s="429" t="n">
        <v>129</v>
      </c>
      <c r="AW26" s="397"/>
      <c r="AX26" s="397"/>
      <c r="AY26" s="397"/>
      <c r="AZ26" s="397"/>
    </row>
    <row r="27" customFormat="false" ht="14.25" hidden="false" customHeight="true" outlineLevel="0" collapsed="false">
      <c r="A27" s="381" t="s">
        <v>70</v>
      </c>
      <c r="B27" s="382"/>
      <c r="C27" s="383"/>
      <c r="D27" s="382"/>
      <c r="E27" s="370"/>
      <c r="F27" s="384"/>
      <c r="G27" s="430"/>
      <c r="H27" s="366"/>
      <c r="I27" s="370"/>
      <c r="J27" s="386"/>
      <c r="K27" s="387"/>
      <c r="L27" s="370"/>
      <c r="M27" s="388"/>
      <c r="N27" s="389"/>
      <c r="O27" s="370"/>
      <c r="P27" s="390"/>
      <c r="Q27" s="370"/>
      <c r="R27" s="391"/>
      <c r="S27" s="370"/>
      <c r="T27" s="366"/>
      <c r="U27" s="370"/>
      <c r="V27" s="392"/>
      <c r="W27" s="370"/>
      <c r="X27" s="370" t="n">
        <v>130</v>
      </c>
      <c r="Y27" s="370"/>
      <c r="Z27" s="370"/>
      <c r="AA27" s="370"/>
      <c r="AB27" s="393"/>
      <c r="AC27" s="370"/>
      <c r="AD27" s="409"/>
      <c r="AE27" s="370"/>
      <c r="AF27" s="394"/>
      <c r="AG27" s="370"/>
      <c r="AH27" s="371"/>
      <c r="AI27" s="372"/>
      <c r="AJ27" s="373"/>
      <c r="AK27" s="369"/>
      <c r="AL27" s="374" t="n">
        <v>3</v>
      </c>
      <c r="AM27" s="375"/>
      <c r="AN27" s="376"/>
      <c r="AO27" s="377"/>
      <c r="AP27" s="374"/>
      <c r="AQ27" s="378"/>
      <c r="AR27" s="379"/>
      <c r="AS27" s="380"/>
      <c r="AU27" s="428"/>
      <c r="AV27" s="429"/>
      <c r="AW27" s="397"/>
      <c r="AX27" s="397"/>
      <c r="AY27" s="397"/>
      <c r="AZ27" s="397"/>
    </row>
    <row r="28" customFormat="false" ht="14.25" hidden="false" customHeight="true" outlineLevel="0" collapsed="false">
      <c r="A28" s="381" t="s">
        <v>272</v>
      </c>
      <c r="B28" s="382"/>
      <c r="C28" s="383"/>
      <c r="D28" s="382"/>
      <c r="E28" s="370"/>
      <c r="F28" s="384"/>
      <c r="G28" s="430"/>
      <c r="H28" s="366"/>
      <c r="I28" s="370"/>
      <c r="J28" s="386"/>
      <c r="K28" s="387"/>
      <c r="L28" s="370"/>
      <c r="M28" s="388"/>
      <c r="N28" s="389"/>
      <c r="O28" s="370"/>
      <c r="P28" s="390"/>
      <c r="Q28" s="370"/>
      <c r="R28" s="391"/>
      <c r="S28" s="370"/>
      <c r="T28" s="366"/>
      <c r="U28" s="370"/>
      <c r="V28" s="392"/>
      <c r="W28" s="370"/>
      <c r="X28" s="370"/>
      <c r="Y28" s="370"/>
      <c r="Z28" s="370"/>
      <c r="AA28" s="370"/>
      <c r="AB28" s="393"/>
      <c r="AC28" s="370"/>
      <c r="AD28" s="409"/>
      <c r="AE28" s="370"/>
      <c r="AF28" s="394"/>
      <c r="AG28" s="370"/>
      <c r="AH28" s="371"/>
      <c r="AI28" s="372"/>
      <c r="AJ28" s="373"/>
      <c r="AK28" s="369"/>
      <c r="AL28" s="374"/>
      <c r="AM28" s="375"/>
      <c r="AN28" s="376"/>
      <c r="AO28" s="377"/>
      <c r="AP28" s="374"/>
      <c r="AQ28" s="378" t="n">
        <v>250</v>
      </c>
      <c r="AR28" s="379"/>
      <c r="AS28" s="380"/>
      <c r="AU28" s="428"/>
      <c r="AV28" s="429"/>
      <c r="AW28" s="397"/>
      <c r="AX28" s="397"/>
      <c r="AY28" s="397"/>
      <c r="AZ28" s="397"/>
    </row>
    <row r="29" customFormat="false" ht="14.25" hidden="false" customHeight="true" outlineLevel="0" collapsed="false">
      <c r="A29" s="423" t="s">
        <v>273</v>
      </c>
      <c r="B29" s="424"/>
      <c r="C29" s="424"/>
      <c r="D29" s="424"/>
      <c r="E29" s="365"/>
      <c r="F29" s="424"/>
      <c r="G29" s="424"/>
      <c r="H29" s="366"/>
      <c r="I29" s="365"/>
      <c r="J29" s="424"/>
      <c r="K29" s="425"/>
      <c r="L29" s="365"/>
      <c r="M29" s="424"/>
      <c r="N29" s="424"/>
      <c r="O29" s="365"/>
      <c r="P29" s="424"/>
      <c r="Q29" s="365"/>
      <c r="R29" s="424"/>
      <c r="S29" s="365"/>
      <c r="T29" s="366"/>
      <c r="U29" s="365"/>
      <c r="V29" s="424"/>
      <c r="W29" s="365"/>
      <c r="X29" s="365"/>
      <c r="Y29" s="365"/>
      <c r="Z29" s="365"/>
      <c r="AA29" s="365"/>
      <c r="AB29" s="424"/>
      <c r="AC29" s="365"/>
      <c r="AD29" s="368"/>
      <c r="AE29" s="365"/>
      <c r="AF29" s="369" t="n">
        <v>104</v>
      </c>
      <c r="AG29" s="370"/>
      <c r="AH29" s="371" t="n">
        <v>60</v>
      </c>
      <c r="AI29" s="372" t="n">
        <v>60</v>
      </c>
      <c r="AJ29" s="373" t="n">
        <v>85</v>
      </c>
      <c r="AK29" s="369"/>
      <c r="AL29" s="374"/>
      <c r="AM29" s="375"/>
      <c r="AN29" s="376" t="n">
        <v>40</v>
      </c>
      <c r="AO29" s="377" t="n">
        <v>40</v>
      </c>
      <c r="AP29" s="369" t="n">
        <v>20</v>
      </c>
      <c r="AQ29" s="378"/>
      <c r="AR29" s="379" t="n">
        <v>20</v>
      </c>
      <c r="AS29" s="380" t="n">
        <v>20</v>
      </c>
      <c r="AU29" s="426" t="s">
        <v>274</v>
      </c>
      <c r="AV29" s="427" t="n">
        <v>81</v>
      </c>
      <c r="AW29" s="397"/>
      <c r="AX29" s="397"/>
      <c r="AY29" s="397"/>
      <c r="AZ29" s="397"/>
    </row>
    <row r="30" customFormat="false" ht="14.25" hidden="false" customHeight="true" outlineLevel="0" collapsed="false">
      <c r="A30" s="396" t="s">
        <v>275</v>
      </c>
      <c r="B30" s="397"/>
      <c r="C30" s="398"/>
      <c r="D30" s="397"/>
      <c r="E30" s="370"/>
      <c r="F30" s="399"/>
      <c r="G30" s="385"/>
      <c r="H30" s="400"/>
      <c r="I30" s="370"/>
      <c r="J30" s="401"/>
      <c r="K30" s="402"/>
      <c r="L30" s="370"/>
      <c r="M30" s="403"/>
      <c r="N30" s="404"/>
      <c r="O30" s="370"/>
      <c r="P30" s="405"/>
      <c r="Q30" s="370"/>
      <c r="R30" s="406"/>
      <c r="S30" s="370"/>
      <c r="T30" s="400"/>
      <c r="U30" s="370"/>
      <c r="V30" s="407"/>
      <c r="W30" s="370"/>
      <c r="X30" s="370"/>
      <c r="Y30" s="370"/>
      <c r="Z30" s="370"/>
      <c r="AA30" s="370"/>
      <c r="AB30" s="408"/>
      <c r="AC30" s="370"/>
      <c r="AD30" s="409"/>
      <c r="AE30" s="370"/>
      <c r="AF30" s="394" t="n">
        <v>29</v>
      </c>
      <c r="AG30" s="370"/>
      <c r="AH30" s="371"/>
      <c r="AI30" s="372"/>
      <c r="AJ30" s="373"/>
      <c r="AK30" s="369"/>
      <c r="AL30" s="374"/>
      <c r="AM30" s="375"/>
      <c r="AN30" s="376"/>
      <c r="AO30" s="377"/>
      <c r="AP30" s="374"/>
      <c r="AQ30" s="378"/>
      <c r="AR30" s="379"/>
      <c r="AS30" s="380"/>
      <c r="AU30" s="428" t="s">
        <v>276</v>
      </c>
      <c r="AV30" s="429" t="n">
        <v>14</v>
      </c>
      <c r="AW30" s="397"/>
      <c r="AX30" s="397"/>
      <c r="AY30" s="397"/>
      <c r="AZ30" s="397"/>
    </row>
    <row r="31" customFormat="false" ht="14.25" hidden="false" customHeight="true" outlineLevel="0" collapsed="false">
      <c r="A31" s="423" t="s">
        <v>277</v>
      </c>
      <c r="B31" s="424"/>
      <c r="C31" s="424"/>
      <c r="D31" s="424"/>
      <c r="E31" s="365"/>
      <c r="F31" s="424"/>
      <c r="G31" s="424"/>
      <c r="H31" s="366"/>
      <c r="I31" s="365"/>
      <c r="J31" s="424"/>
      <c r="K31" s="425"/>
      <c r="L31" s="365"/>
      <c r="M31" s="424"/>
      <c r="N31" s="424"/>
      <c r="O31" s="365"/>
      <c r="P31" s="424"/>
      <c r="Q31" s="365"/>
      <c r="R31" s="424"/>
      <c r="S31" s="365"/>
      <c r="T31" s="366"/>
      <c r="U31" s="365"/>
      <c r="V31" s="424"/>
      <c r="W31" s="365"/>
      <c r="X31" s="365"/>
      <c r="Y31" s="365"/>
      <c r="Z31" s="365"/>
      <c r="AA31" s="365"/>
      <c r="AB31" s="424"/>
      <c r="AC31" s="365"/>
      <c r="AD31" s="368"/>
      <c r="AE31" s="365"/>
      <c r="AF31" s="369" t="n">
        <v>125</v>
      </c>
      <c r="AG31" s="370"/>
      <c r="AH31" s="371"/>
      <c r="AI31" s="372"/>
      <c r="AJ31" s="373"/>
      <c r="AK31" s="369"/>
      <c r="AL31" s="374"/>
      <c r="AM31" s="375"/>
      <c r="AN31" s="376"/>
      <c r="AO31" s="377"/>
      <c r="AP31" s="369"/>
      <c r="AQ31" s="378"/>
      <c r="AR31" s="379"/>
      <c r="AS31" s="380"/>
      <c r="AU31" s="426" t="s">
        <v>278</v>
      </c>
      <c r="AV31" s="427" t="n">
        <v>90</v>
      </c>
      <c r="AW31" s="397"/>
      <c r="AX31" s="397"/>
      <c r="AY31" s="397"/>
      <c r="AZ31" s="397"/>
    </row>
    <row r="32" customFormat="false" ht="14.25" hidden="false" customHeight="true" outlineLevel="0" collapsed="false">
      <c r="A32" s="423" t="s">
        <v>230</v>
      </c>
      <c r="B32" s="424"/>
      <c r="C32" s="424"/>
      <c r="D32" s="424"/>
      <c r="E32" s="370"/>
      <c r="F32" s="424"/>
      <c r="G32" s="424"/>
      <c r="H32" s="366"/>
      <c r="I32" s="370"/>
      <c r="J32" s="424"/>
      <c r="K32" s="425"/>
      <c r="L32" s="370"/>
      <c r="M32" s="424"/>
      <c r="N32" s="424"/>
      <c r="O32" s="370"/>
      <c r="P32" s="424"/>
      <c r="Q32" s="370"/>
      <c r="R32" s="424"/>
      <c r="S32" s="370"/>
      <c r="T32" s="366"/>
      <c r="U32" s="370"/>
      <c r="V32" s="424"/>
      <c r="W32" s="370"/>
      <c r="X32" s="370"/>
      <c r="Y32" s="370"/>
      <c r="Z32" s="370"/>
      <c r="AA32" s="370"/>
      <c r="AB32" s="424"/>
      <c r="AC32" s="370"/>
      <c r="AD32" s="409"/>
      <c r="AE32" s="370"/>
      <c r="AF32" s="369"/>
      <c r="AG32" s="370"/>
      <c r="AH32" s="371"/>
      <c r="AI32" s="372"/>
      <c r="AJ32" s="373" t="n">
        <v>80</v>
      </c>
      <c r="AK32" s="369"/>
      <c r="AL32" s="374"/>
      <c r="AM32" s="375"/>
      <c r="AN32" s="376"/>
      <c r="AO32" s="377"/>
      <c r="AP32" s="369"/>
      <c r="AQ32" s="378"/>
      <c r="AR32" s="379"/>
      <c r="AS32" s="380"/>
      <c r="AU32" s="426"/>
      <c r="AV32" s="427"/>
      <c r="AW32" s="397"/>
      <c r="AX32" s="397"/>
      <c r="AY32" s="397"/>
      <c r="AZ32" s="397"/>
    </row>
    <row r="33" customFormat="false" ht="14.25" hidden="false" customHeight="true" outlineLevel="0" collapsed="false">
      <c r="A33" s="423" t="s">
        <v>279</v>
      </c>
      <c r="B33" s="424"/>
      <c r="C33" s="424"/>
      <c r="D33" s="424"/>
      <c r="E33" s="370"/>
      <c r="F33" s="424"/>
      <c r="G33" s="424"/>
      <c r="H33" s="366"/>
      <c r="I33" s="370"/>
      <c r="J33" s="424"/>
      <c r="K33" s="425"/>
      <c r="L33" s="370"/>
      <c r="M33" s="424"/>
      <c r="N33" s="424"/>
      <c r="O33" s="370"/>
      <c r="P33" s="424"/>
      <c r="Q33" s="370"/>
      <c r="R33" s="424"/>
      <c r="S33" s="370"/>
      <c r="T33" s="366"/>
      <c r="U33" s="370"/>
      <c r="V33" s="424"/>
      <c r="W33" s="370"/>
      <c r="X33" s="370"/>
      <c r="Y33" s="370"/>
      <c r="Z33" s="370"/>
      <c r="AA33" s="370"/>
      <c r="AB33" s="424"/>
      <c r="AC33" s="370"/>
      <c r="AD33" s="409"/>
      <c r="AE33" s="370"/>
      <c r="AF33" s="369"/>
      <c r="AG33" s="370"/>
      <c r="AH33" s="371"/>
      <c r="AI33" s="372" t="n">
        <v>134</v>
      </c>
      <c r="AJ33" s="373"/>
      <c r="AK33" s="369"/>
      <c r="AL33" s="374"/>
      <c r="AM33" s="375"/>
      <c r="AN33" s="376"/>
      <c r="AO33" s="377"/>
      <c r="AP33" s="369"/>
      <c r="AQ33" s="378"/>
      <c r="AR33" s="379"/>
      <c r="AS33" s="380"/>
      <c r="AU33" s="426"/>
      <c r="AV33" s="427"/>
      <c r="AW33" s="397"/>
      <c r="AX33" s="397"/>
      <c r="AY33" s="397"/>
      <c r="AZ33" s="397"/>
    </row>
    <row r="34" customFormat="false" ht="14.25" hidden="false" customHeight="true" outlineLevel="0" collapsed="false">
      <c r="A34" s="423" t="s">
        <v>231</v>
      </c>
      <c r="B34" s="424"/>
      <c r="C34" s="424"/>
      <c r="D34" s="424"/>
      <c r="E34" s="370"/>
      <c r="F34" s="424"/>
      <c r="G34" s="424"/>
      <c r="H34" s="366"/>
      <c r="I34" s="370"/>
      <c r="J34" s="424"/>
      <c r="K34" s="425"/>
      <c r="L34" s="370"/>
      <c r="M34" s="424"/>
      <c r="N34" s="424"/>
      <c r="O34" s="370"/>
      <c r="P34" s="424"/>
      <c r="Q34" s="370"/>
      <c r="R34" s="424"/>
      <c r="S34" s="370"/>
      <c r="T34" s="366"/>
      <c r="U34" s="370"/>
      <c r="V34" s="424"/>
      <c r="W34" s="370"/>
      <c r="X34" s="370"/>
      <c r="Y34" s="370"/>
      <c r="Z34" s="370"/>
      <c r="AA34" s="370"/>
      <c r="AB34" s="424"/>
      <c r="AC34" s="370"/>
      <c r="AD34" s="409"/>
      <c r="AE34" s="370"/>
      <c r="AF34" s="369"/>
      <c r="AG34" s="370"/>
      <c r="AH34" s="371"/>
      <c r="AI34" s="372"/>
      <c r="AJ34" s="373" t="n">
        <v>152</v>
      </c>
      <c r="AK34" s="369"/>
      <c r="AL34" s="374"/>
      <c r="AM34" s="375"/>
      <c r="AN34" s="376"/>
      <c r="AO34" s="377"/>
      <c r="AP34" s="369"/>
      <c r="AQ34" s="378"/>
      <c r="AR34" s="379"/>
      <c r="AS34" s="380"/>
      <c r="AU34" s="426"/>
      <c r="AV34" s="427"/>
      <c r="AW34" s="397"/>
      <c r="AX34" s="397"/>
      <c r="AY34" s="397"/>
      <c r="AZ34" s="397"/>
    </row>
    <row r="35" customFormat="false" ht="14.25" hidden="false" customHeight="true" outlineLevel="0" collapsed="false">
      <c r="A35" s="423" t="s">
        <v>125</v>
      </c>
      <c r="B35" s="424"/>
      <c r="C35" s="424"/>
      <c r="D35" s="424"/>
      <c r="E35" s="370"/>
      <c r="F35" s="424"/>
      <c r="G35" s="424"/>
      <c r="H35" s="366"/>
      <c r="I35" s="370"/>
      <c r="J35" s="424"/>
      <c r="K35" s="425"/>
      <c r="L35" s="370"/>
      <c r="M35" s="424"/>
      <c r="N35" s="424"/>
      <c r="O35" s="370"/>
      <c r="P35" s="424"/>
      <c r="Q35" s="370"/>
      <c r="R35" s="424"/>
      <c r="S35" s="370"/>
      <c r="T35" s="366"/>
      <c r="U35" s="370"/>
      <c r="V35" s="424"/>
      <c r="W35" s="370"/>
      <c r="X35" s="370"/>
      <c r="Y35" s="370"/>
      <c r="Z35" s="370"/>
      <c r="AA35" s="370"/>
      <c r="AB35" s="424"/>
      <c r="AC35" s="370"/>
      <c r="AD35" s="409"/>
      <c r="AE35" s="370"/>
      <c r="AF35" s="369"/>
      <c r="AG35" s="370"/>
      <c r="AH35" s="371"/>
      <c r="AI35" s="372"/>
      <c r="AJ35" s="373" t="n">
        <v>72</v>
      </c>
      <c r="AK35" s="369"/>
      <c r="AL35" s="374"/>
      <c r="AM35" s="375"/>
      <c r="AN35" s="376"/>
      <c r="AO35" s="377"/>
      <c r="AP35" s="369"/>
      <c r="AQ35" s="378"/>
      <c r="AR35" s="379"/>
      <c r="AS35" s="380"/>
      <c r="AU35" s="426"/>
      <c r="AV35" s="427"/>
      <c r="AW35" s="397"/>
      <c r="AX35" s="397"/>
      <c r="AY35" s="397"/>
      <c r="AZ35" s="397"/>
    </row>
    <row r="36" customFormat="false" ht="14.25" hidden="false" customHeight="true" outlineLevel="0" collapsed="false">
      <c r="A36" s="423" t="s">
        <v>280</v>
      </c>
      <c r="B36" s="424"/>
      <c r="C36" s="424"/>
      <c r="D36" s="424"/>
      <c r="E36" s="370"/>
      <c r="F36" s="424"/>
      <c r="G36" s="424"/>
      <c r="H36" s="366"/>
      <c r="I36" s="370"/>
      <c r="J36" s="424"/>
      <c r="K36" s="425"/>
      <c r="L36" s="370"/>
      <c r="M36" s="424"/>
      <c r="N36" s="424" t="n">
        <v>212</v>
      </c>
      <c r="O36" s="370"/>
      <c r="P36" s="424"/>
      <c r="Q36" s="370"/>
      <c r="R36" s="424"/>
      <c r="S36" s="370"/>
      <c r="T36" s="366"/>
      <c r="U36" s="370"/>
      <c r="V36" s="424"/>
      <c r="W36" s="370"/>
      <c r="X36" s="370"/>
      <c r="Y36" s="370"/>
      <c r="Z36" s="370"/>
      <c r="AA36" s="370"/>
      <c r="AB36" s="424"/>
      <c r="AC36" s="370"/>
      <c r="AD36" s="409"/>
      <c r="AE36" s="370"/>
      <c r="AF36" s="369"/>
      <c r="AG36" s="370"/>
      <c r="AH36" s="371"/>
      <c r="AI36" s="372"/>
      <c r="AJ36" s="373"/>
      <c r="AK36" s="369"/>
      <c r="AL36" s="374"/>
      <c r="AM36" s="375"/>
      <c r="AN36" s="376" t="n">
        <v>92</v>
      </c>
      <c r="AO36" s="377"/>
      <c r="AP36" s="369"/>
      <c r="AQ36" s="378"/>
      <c r="AR36" s="379"/>
      <c r="AS36" s="380"/>
      <c r="AU36" s="426"/>
      <c r="AV36" s="427"/>
      <c r="AW36" s="397"/>
      <c r="AX36" s="397"/>
      <c r="AY36" s="397"/>
      <c r="AZ36" s="397"/>
    </row>
    <row r="37" customFormat="false" ht="14.25" hidden="false" customHeight="true" outlineLevel="0" collapsed="false">
      <c r="A37" s="423" t="s">
        <v>148</v>
      </c>
      <c r="B37" s="424"/>
      <c r="C37" s="424"/>
      <c r="D37" s="424"/>
      <c r="E37" s="370"/>
      <c r="F37" s="424"/>
      <c r="G37" s="424"/>
      <c r="H37" s="366"/>
      <c r="I37" s="370"/>
      <c r="J37" s="424"/>
      <c r="K37" s="425"/>
      <c r="L37" s="370"/>
      <c r="M37" s="424"/>
      <c r="N37" s="424"/>
      <c r="O37" s="370"/>
      <c r="P37" s="424"/>
      <c r="Q37" s="370"/>
      <c r="R37" s="424"/>
      <c r="S37" s="370"/>
      <c r="T37" s="366"/>
      <c r="U37" s="370"/>
      <c r="V37" s="424"/>
      <c r="W37" s="370"/>
      <c r="X37" s="370"/>
      <c r="Y37" s="370"/>
      <c r="Z37" s="370"/>
      <c r="AA37" s="370"/>
      <c r="AB37" s="424"/>
      <c r="AC37" s="370"/>
      <c r="AD37" s="409"/>
      <c r="AE37" s="370"/>
      <c r="AF37" s="369"/>
      <c r="AG37" s="370"/>
      <c r="AH37" s="371"/>
      <c r="AI37" s="372"/>
      <c r="AJ37" s="373"/>
      <c r="AK37" s="369"/>
      <c r="AL37" s="374"/>
      <c r="AM37" s="375"/>
      <c r="AN37" s="376"/>
      <c r="AO37" s="377" t="n">
        <v>92</v>
      </c>
      <c r="AP37" s="369"/>
      <c r="AQ37" s="378"/>
      <c r="AR37" s="379"/>
      <c r="AS37" s="380"/>
      <c r="AU37" s="426"/>
      <c r="AV37" s="427"/>
      <c r="AW37" s="397"/>
      <c r="AX37" s="397"/>
      <c r="AY37" s="397"/>
      <c r="AZ37" s="397"/>
    </row>
    <row r="38" customFormat="false" ht="14.25" hidden="false" customHeight="true" outlineLevel="0" collapsed="false">
      <c r="A38" s="423" t="s">
        <v>281</v>
      </c>
      <c r="B38" s="424"/>
      <c r="C38" s="424"/>
      <c r="D38" s="424"/>
      <c r="E38" s="370"/>
      <c r="F38" s="424"/>
      <c r="G38" s="424"/>
      <c r="H38" s="366"/>
      <c r="I38" s="370"/>
      <c r="J38" s="424"/>
      <c r="K38" s="425"/>
      <c r="L38" s="370"/>
      <c r="M38" s="424"/>
      <c r="N38" s="424"/>
      <c r="O38" s="370"/>
      <c r="P38" s="424"/>
      <c r="Q38" s="370"/>
      <c r="R38" s="424"/>
      <c r="S38" s="370"/>
      <c r="T38" s="366"/>
      <c r="U38" s="370"/>
      <c r="V38" s="424"/>
      <c r="W38" s="370"/>
      <c r="X38" s="370"/>
      <c r="Y38" s="370"/>
      <c r="Z38" s="370"/>
      <c r="AA38" s="370"/>
      <c r="AB38" s="424"/>
      <c r="AC38" s="370"/>
      <c r="AD38" s="409"/>
      <c r="AE38" s="370"/>
      <c r="AF38" s="369"/>
      <c r="AG38" s="370"/>
      <c r="AH38" s="371"/>
      <c r="AI38" s="372"/>
      <c r="AJ38" s="373"/>
      <c r="AK38" s="369"/>
      <c r="AL38" s="374"/>
      <c r="AM38" s="375"/>
      <c r="AN38" s="376" t="n">
        <v>70</v>
      </c>
      <c r="AO38" s="377"/>
      <c r="AP38" s="369"/>
      <c r="AQ38" s="378"/>
      <c r="AR38" s="379"/>
      <c r="AS38" s="380"/>
      <c r="AU38" s="426"/>
      <c r="AV38" s="427"/>
      <c r="AW38" s="397"/>
      <c r="AX38" s="397"/>
      <c r="AY38" s="397"/>
      <c r="AZ38" s="397"/>
    </row>
    <row r="39" customFormat="false" ht="14.25" hidden="false" customHeight="true" outlineLevel="0" collapsed="false">
      <c r="A39" s="423" t="s">
        <v>282</v>
      </c>
      <c r="B39" s="424"/>
      <c r="C39" s="424"/>
      <c r="D39" s="424"/>
      <c r="E39" s="370"/>
      <c r="F39" s="424"/>
      <c r="G39" s="424"/>
      <c r="H39" s="366"/>
      <c r="I39" s="370"/>
      <c r="J39" s="424"/>
      <c r="K39" s="425"/>
      <c r="L39" s="370"/>
      <c r="M39" s="424"/>
      <c r="N39" s="424"/>
      <c r="O39" s="370"/>
      <c r="P39" s="424"/>
      <c r="Q39" s="370"/>
      <c r="R39" s="424"/>
      <c r="S39" s="370"/>
      <c r="T39" s="366"/>
      <c r="U39" s="370"/>
      <c r="V39" s="424"/>
      <c r="W39" s="370"/>
      <c r="X39" s="370"/>
      <c r="Y39" s="370"/>
      <c r="Z39" s="370"/>
      <c r="AA39" s="370"/>
      <c r="AB39" s="424"/>
      <c r="AC39" s="370"/>
      <c r="AD39" s="409"/>
      <c r="AE39" s="370"/>
      <c r="AF39" s="369"/>
      <c r="AG39" s="370"/>
      <c r="AH39" s="371"/>
      <c r="AI39" s="372"/>
      <c r="AJ39" s="373"/>
      <c r="AK39" s="369"/>
      <c r="AL39" s="374"/>
      <c r="AM39" s="375"/>
      <c r="AN39" s="376" t="n">
        <v>34</v>
      </c>
      <c r="AO39" s="377"/>
      <c r="AP39" s="369"/>
      <c r="AQ39" s="378"/>
      <c r="AR39" s="379"/>
      <c r="AS39" s="380"/>
      <c r="AU39" s="426"/>
      <c r="AV39" s="427"/>
      <c r="AW39" s="397"/>
      <c r="AX39" s="397"/>
      <c r="AY39" s="397"/>
      <c r="AZ39" s="397"/>
    </row>
    <row r="40" customFormat="false" ht="14.25" hidden="false" customHeight="true" outlineLevel="0" collapsed="false">
      <c r="A40" s="423" t="s">
        <v>283</v>
      </c>
      <c r="B40" s="424"/>
      <c r="C40" s="424"/>
      <c r="D40" s="424"/>
      <c r="E40" s="370"/>
      <c r="F40" s="424"/>
      <c r="G40" s="424"/>
      <c r="H40" s="366"/>
      <c r="I40" s="370"/>
      <c r="J40" s="424"/>
      <c r="K40" s="425"/>
      <c r="L40" s="370"/>
      <c r="M40" s="424"/>
      <c r="N40" s="424"/>
      <c r="O40" s="370"/>
      <c r="P40" s="424"/>
      <c r="Q40" s="370"/>
      <c r="R40" s="424"/>
      <c r="S40" s="370"/>
      <c r="T40" s="366"/>
      <c r="U40" s="370"/>
      <c r="V40" s="424"/>
      <c r="W40" s="370"/>
      <c r="X40" s="370"/>
      <c r="Y40" s="370"/>
      <c r="Z40" s="370"/>
      <c r="AA40" s="370"/>
      <c r="AB40" s="424"/>
      <c r="AC40" s="370"/>
      <c r="AD40" s="409"/>
      <c r="AE40" s="370"/>
      <c r="AF40" s="369"/>
      <c r="AG40" s="370"/>
      <c r="AH40" s="371"/>
      <c r="AI40" s="372"/>
      <c r="AJ40" s="373"/>
      <c r="AK40" s="369"/>
      <c r="AL40" s="374"/>
      <c r="AM40" s="375"/>
      <c r="AN40" s="376"/>
      <c r="AO40" s="377" t="n">
        <v>34</v>
      </c>
      <c r="AP40" s="369"/>
      <c r="AQ40" s="378"/>
      <c r="AR40" s="379"/>
      <c r="AS40" s="380"/>
      <c r="AU40" s="426"/>
      <c r="AV40" s="427"/>
      <c r="AW40" s="397"/>
      <c r="AX40" s="397"/>
      <c r="AY40" s="397"/>
      <c r="AZ40" s="397"/>
    </row>
    <row r="41" customFormat="false" ht="14.25" hidden="false" customHeight="true" outlineLevel="0" collapsed="false">
      <c r="A41" s="423" t="s">
        <v>284</v>
      </c>
      <c r="B41" s="424"/>
      <c r="C41" s="424"/>
      <c r="D41" s="424"/>
      <c r="E41" s="370"/>
      <c r="F41" s="424"/>
      <c r="G41" s="424"/>
      <c r="H41" s="366"/>
      <c r="I41" s="370"/>
      <c r="J41" s="424"/>
      <c r="K41" s="425"/>
      <c r="L41" s="370"/>
      <c r="M41" s="424"/>
      <c r="N41" s="424"/>
      <c r="O41" s="370"/>
      <c r="P41" s="424"/>
      <c r="Q41" s="370"/>
      <c r="R41" s="424"/>
      <c r="S41" s="370"/>
      <c r="T41" s="366"/>
      <c r="U41" s="370"/>
      <c r="V41" s="424"/>
      <c r="W41" s="370"/>
      <c r="X41" s="370"/>
      <c r="Y41" s="370"/>
      <c r="Z41" s="370"/>
      <c r="AA41" s="370"/>
      <c r="AB41" s="424"/>
      <c r="AC41" s="370"/>
      <c r="AD41" s="409"/>
      <c r="AE41" s="370"/>
      <c r="AF41" s="369"/>
      <c r="AG41" s="370"/>
      <c r="AH41" s="371"/>
      <c r="AI41" s="372"/>
      <c r="AJ41" s="373"/>
      <c r="AK41" s="369"/>
      <c r="AL41" s="374"/>
      <c r="AM41" s="375"/>
      <c r="AN41" s="376"/>
      <c r="AO41" s="377" t="n">
        <v>20</v>
      </c>
      <c r="AP41" s="369"/>
      <c r="AQ41" s="378"/>
      <c r="AR41" s="379"/>
      <c r="AS41" s="380"/>
      <c r="AU41" s="426"/>
      <c r="AV41" s="427"/>
      <c r="AW41" s="397"/>
      <c r="AX41" s="397"/>
      <c r="AY41" s="397"/>
      <c r="AZ41" s="397"/>
    </row>
    <row r="42" customFormat="false" ht="14.25" hidden="false" customHeight="true" outlineLevel="0" collapsed="false">
      <c r="A42" s="423" t="s">
        <v>285</v>
      </c>
      <c r="B42" s="424"/>
      <c r="C42" s="424"/>
      <c r="D42" s="424"/>
      <c r="E42" s="370"/>
      <c r="F42" s="424"/>
      <c r="G42" s="424"/>
      <c r="H42" s="366"/>
      <c r="I42" s="370"/>
      <c r="J42" s="424"/>
      <c r="K42" s="425"/>
      <c r="L42" s="370"/>
      <c r="M42" s="424"/>
      <c r="N42" s="424"/>
      <c r="O42" s="370"/>
      <c r="P42" s="424"/>
      <c r="Q42" s="370"/>
      <c r="R42" s="424"/>
      <c r="S42" s="370"/>
      <c r="T42" s="366"/>
      <c r="U42" s="370"/>
      <c r="V42" s="424"/>
      <c r="W42" s="370"/>
      <c r="X42" s="370"/>
      <c r="Y42" s="370"/>
      <c r="Z42" s="370"/>
      <c r="AA42" s="370"/>
      <c r="AB42" s="424"/>
      <c r="AC42" s="370"/>
      <c r="AD42" s="409"/>
      <c r="AE42" s="370"/>
      <c r="AF42" s="369"/>
      <c r="AG42" s="370"/>
      <c r="AH42" s="371"/>
      <c r="AI42" s="372"/>
      <c r="AJ42" s="373"/>
      <c r="AK42" s="369"/>
      <c r="AL42" s="374"/>
      <c r="AM42" s="375"/>
      <c r="AN42" s="376"/>
      <c r="AO42" s="377"/>
      <c r="AP42" s="369" t="n">
        <v>18</v>
      </c>
      <c r="AQ42" s="378"/>
      <c r="AR42" s="379" t="n">
        <v>18</v>
      </c>
      <c r="AS42" s="380" t="n">
        <v>18</v>
      </c>
      <c r="AU42" s="426"/>
      <c r="AV42" s="427"/>
      <c r="AW42" s="397"/>
      <c r="AX42" s="397"/>
      <c r="AY42" s="397"/>
      <c r="AZ42" s="397"/>
    </row>
    <row r="43" customFormat="false" ht="14.25" hidden="false" customHeight="true" outlineLevel="0" collapsed="false">
      <c r="A43" s="423" t="s">
        <v>286</v>
      </c>
      <c r="B43" s="424"/>
      <c r="C43" s="424"/>
      <c r="D43" s="424"/>
      <c r="E43" s="370"/>
      <c r="F43" s="424"/>
      <c r="G43" s="424"/>
      <c r="H43" s="366"/>
      <c r="I43" s="370"/>
      <c r="J43" s="424"/>
      <c r="K43" s="425"/>
      <c r="L43" s="370"/>
      <c r="M43" s="424"/>
      <c r="N43" s="424"/>
      <c r="O43" s="370"/>
      <c r="P43" s="424"/>
      <c r="Q43" s="370"/>
      <c r="R43" s="424"/>
      <c r="S43" s="370"/>
      <c r="T43" s="366"/>
      <c r="U43" s="370"/>
      <c r="V43" s="424"/>
      <c r="W43" s="370"/>
      <c r="X43" s="370"/>
      <c r="Y43" s="370"/>
      <c r="Z43" s="370"/>
      <c r="AA43" s="370"/>
      <c r="AB43" s="424"/>
      <c r="AC43" s="370"/>
      <c r="AD43" s="409"/>
      <c r="AE43" s="370"/>
      <c r="AF43" s="369"/>
      <c r="AG43" s="370"/>
      <c r="AH43" s="371"/>
      <c r="AI43" s="372"/>
      <c r="AJ43" s="373"/>
      <c r="AK43" s="369"/>
      <c r="AL43" s="374"/>
      <c r="AM43" s="375"/>
      <c r="AN43" s="376"/>
      <c r="AO43" s="377"/>
      <c r="AP43" s="369"/>
      <c r="AQ43" s="378" t="n">
        <v>12</v>
      </c>
      <c r="AR43" s="379"/>
      <c r="AS43" s="380"/>
      <c r="AU43" s="426"/>
      <c r="AV43" s="427"/>
      <c r="AW43" s="397"/>
      <c r="AX43" s="397"/>
      <c r="AY43" s="397"/>
      <c r="AZ43" s="397"/>
    </row>
    <row r="44" customFormat="false" ht="14.25" hidden="false" customHeight="true" outlineLevel="0" collapsed="false">
      <c r="A44" s="423" t="s">
        <v>71</v>
      </c>
      <c r="B44" s="424"/>
      <c r="C44" s="424"/>
      <c r="D44" s="424"/>
      <c r="E44" s="370"/>
      <c r="F44" s="424"/>
      <c r="G44" s="424"/>
      <c r="H44" s="366"/>
      <c r="I44" s="370"/>
      <c r="J44" s="424"/>
      <c r="K44" s="425"/>
      <c r="L44" s="370"/>
      <c r="M44" s="424"/>
      <c r="N44" s="424"/>
      <c r="O44" s="370"/>
      <c r="P44" s="424"/>
      <c r="Q44" s="370"/>
      <c r="R44" s="424"/>
      <c r="S44" s="370"/>
      <c r="T44" s="366"/>
      <c r="U44" s="370"/>
      <c r="V44" s="424"/>
      <c r="W44" s="370"/>
      <c r="X44" s="370"/>
      <c r="Y44" s="370"/>
      <c r="Z44" s="370"/>
      <c r="AA44" s="370"/>
      <c r="AB44" s="424"/>
      <c r="AC44" s="370"/>
      <c r="AD44" s="409"/>
      <c r="AE44" s="370"/>
      <c r="AF44" s="369"/>
      <c r="AG44" s="370"/>
      <c r="AH44" s="371"/>
      <c r="AI44" s="372"/>
      <c r="AJ44" s="373"/>
      <c r="AK44" s="369"/>
      <c r="AL44" s="374"/>
      <c r="AM44" s="375" t="n">
        <v>130</v>
      </c>
      <c r="AN44" s="376"/>
      <c r="AO44" s="377"/>
      <c r="AP44" s="369"/>
      <c r="AQ44" s="378"/>
      <c r="AR44" s="379"/>
      <c r="AS44" s="380"/>
      <c r="AU44" s="426"/>
      <c r="AV44" s="427"/>
      <c r="AW44" s="397"/>
      <c r="AX44" s="397"/>
      <c r="AY44" s="397"/>
      <c r="AZ44" s="397"/>
    </row>
    <row r="45" customFormat="false" ht="14.25" hidden="false" customHeight="true" outlineLevel="0" collapsed="false">
      <c r="A45" s="396" t="s">
        <v>287</v>
      </c>
      <c r="B45" s="397"/>
      <c r="C45" s="398"/>
      <c r="D45" s="397"/>
      <c r="E45" s="370"/>
      <c r="F45" s="399"/>
      <c r="G45" s="385"/>
      <c r="H45" s="400"/>
      <c r="I45" s="370"/>
      <c r="J45" s="401"/>
      <c r="K45" s="402"/>
      <c r="L45" s="370"/>
      <c r="M45" s="403"/>
      <c r="N45" s="404"/>
      <c r="O45" s="370"/>
      <c r="P45" s="405"/>
      <c r="Q45" s="370"/>
      <c r="R45" s="406"/>
      <c r="S45" s="370"/>
      <c r="T45" s="400"/>
      <c r="U45" s="370"/>
      <c r="V45" s="407"/>
      <c r="W45" s="370"/>
      <c r="X45" s="370"/>
      <c r="Y45" s="370"/>
      <c r="Z45" s="370"/>
      <c r="AA45" s="370"/>
      <c r="AB45" s="408"/>
      <c r="AC45" s="370"/>
      <c r="AD45" s="409"/>
      <c r="AE45" s="370"/>
      <c r="AF45" s="394"/>
      <c r="AG45" s="370"/>
      <c r="AH45" s="371"/>
      <c r="AI45" s="372"/>
      <c r="AJ45" s="373"/>
      <c r="AK45" s="369"/>
      <c r="AL45" s="374"/>
      <c r="AM45" s="375"/>
      <c r="AN45" s="376"/>
      <c r="AO45" s="377"/>
      <c r="AP45" s="369"/>
      <c r="AQ45" s="378"/>
      <c r="AR45" s="379"/>
      <c r="AS45" s="380"/>
      <c r="AU45" s="428" t="s">
        <v>288</v>
      </c>
      <c r="AV45" s="429" t="n">
        <f aca="false">AV31*0.85</f>
        <v>76.5</v>
      </c>
      <c r="AW45" s="397"/>
      <c r="AX45" s="397"/>
      <c r="AY45" s="397"/>
      <c r="AZ45" s="397"/>
    </row>
    <row r="46" customFormat="false" ht="17.25" hidden="false" customHeight="true" outlineLevel="0" collapsed="false">
      <c r="A46" s="431" t="s">
        <v>289</v>
      </c>
      <c r="B46" s="432" t="n">
        <f aca="false">SUM(B2:B12)</f>
        <v>1916</v>
      </c>
      <c r="C46" s="432" t="n">
        <f aca="false">SUM(C2:C12)</f>
        <v>1906</v>
      </c>
      <c r="D46" s="432" t="n">
        <f aca="false">SUM(D2:D12)</f>
        <v>1866</v>
      </c>
      <c r="E46" s="432"/>
      <c r="F46" s="432" t="n">
        <f aca="false">SUM(F2:F12)</f>
        <v>1966</v>
      </c>
      <c r="G46" s="432" t="n">
        <f aca="false">SUM(G2:G12)</f>
        <v>1966</v>
      </c>
      <c r="H46" s="400" t="n">
        <f aca="false">SUM(H2:H12)</f>
        <v>1968</v>
      </c>
      <c r="I46" s="432"/>
      <c r="J46" s="432" t="n">
        <f aca="false">SUM(J2:J12)</f>
        <v>2056</v>
      </c>
      <c r="K46" s="432" t="n">
        <f aca="false">SUM(K2:K12)</f>
        <v>2056</v>
      </c>
      <c r="L46" s="432"/>
      <c r="M46" s="432" t="n">
        <f aca="false">SUM(M2:M12)</f>
        <v>2036</v>
      </c>
      <c r="N46" s="432" t="n">
        <f aca="false">SUM(N2:N12)</f>
        <v>2036</v>
      </c>
      <c r="O46" s="432"/>
      <c r="P46" s="432" t="n">
        <f aca="false">SUM(P2:P12)</f>
        <v>1966</v>
      </c>
      <c r="Q46" s="432"/>
      <c r="R46" s="432" t="n">
        <f aca="false">SUM(R2:R12)</f>
        <v>2116</v>
      </c>
      <c r="S46" s="432"/>
      <c r="T46" s="400" t="n">
        <f aca="false">SUM(T2:T12)</f>
        <v>898</v>
      </c>
      <c r="U46" s="433"/>
      <c r="V46" s="432" t="n">
        <f aca="false">SUM(V2:V12)</f>
        <v>2216</v>
      </c>
      <c r="W46" s="433"/>
      <c r="X46" s="432" t="n">
        <f aca="false">SUM(X2:X12)</f>
        <v>1916</v>
      </c>
      <c r="Y46" s="433"/>
      <c r="Z46" s="432" t="n">
        <f aca="false">SUM(Z2:Z12)</f>
        <v>0</v>
      </c>
      <c r="AA46" s="433"/>
      <c r="AB46" s="432" t="n">
        <f aca="false">SUM(AB2:AB12)</f>
        <v>1866</v>
      </c>
      <c r="AC46" s="432" t="n">
        <f aca="false">SUM(AC2:AC12)</f>
        <v>0</v>
      </c>
      <c r="AD46" s="400" t="n">
        <f aca="false">SUM(AD2:AD12)</f>
        <v>1838</v>
      </c>
      <c r="AE46" s="432"/>
      <c r="AF46" s="434" t="n">
        <f aca="false">SUM(AF2:AF12)</f>
        <v>1821</v>
      </c>
      <c r="AG46" s="433"/>
      <c r="AH46" s="432" t="n">
        <f aca="false">SUM(AH2:AH12)</f>
        <v>1916</v>
      </c>
      <c r="AI46" s="432" t="n">
        <f aca="false">SUM(AI2:AI12)</f>
        <v>1916</v>
      </c>
      <c r="AJ46" s="432" t="n">
        <f aca="false">SUM(AJ2:AJ12)</f>
        <v>1916</v>
      </c>
      <c r="AK46" s="432"/>
      <c r="AL46" s="435" t="n">
        <f aca="false">SUM(AL2:AL12)</f>
        <v>2016</v>
      </c>
      <c r="AM46" s="435" t="n">
        <f aca="false">SUM(AM2:AM12)</f>
        <v>2016</v>
      </c>
      <c r="AN46" s="435" t="n">
        <f aca="false">SUM(AN2:AN12)</f>
        <v>1915</v>
      </c>
      <c r="AO46" s="435" t="n">
        <f aca="false">SUM(AO2:AO12)</f>
        <v>1915</v>
      </c>
      <c r="AP46" s="432" t="n">
        <f aca="false">SUM(AP2:AP12)</f>
        <v>1866</v>
      </c>
      <c r="AQ46" s="432" t="n">
        <f aca="false">SUM(AQ2:AQ12)</f>
        <v>2016</v>
      </c>
      <c r="AR46" s="432" t="n">
        <f aca="false">SUM(AR2:AR12)</f>
        <v>1866</v>
      </c>
      <c r="AS46" s="432" t="n">
        <f aca="false">SUM(AS2:AS12)</f>
        <v>1866</v>
      </c>
      <c r="AU46" s="426" t="s">
        <v>290</v>
      </c>
      <c r="AV46" s="436" t="n">
        <f aca="false">25/T46*1000</f>
        <v>27.8396436525612</v>
      </c>
      <c r="AW46" s="397"/>
      <c r="AX46" s="397"/>
      <c r="AY46" s="397"/>
      <c r="AZ46" s="397"/>
    </row>
    <row r="47" customFormat="false" ht="17.25" hidden="false" customHeight="true" outlineLevel="0" collapsed="false">
      <c r="A47" s="300" t="s">
        <v>291</v>
      </c>
      <c r="B47" s="437" t="n">
        <f aca="false">B46+SUM(B14:B45)</f>
        <v>1916</v>
      </c>
      <c r="C47" s="437" t="n">
        <f aca="false">C46+SUM(C14:C45)</f>
        <v>1906</v>
      </c>
      <c r="D47" s="437" t="n">
        <f aca="false">D46+SUM(D14:D45)</f>
        <v>2065</v>
      </c>
      <c r="E47" s="437"/>
      <c r="F47" s="437" t="n">
        <f aca="false">F46+SUM(F14:F45)</f>
        <v>1966</v>
      </c>
      <c r="G47" s="437" t="n">
        <f aca="false">G46+SUM(G14:G45)</f>
        <v>2166</v>
      </c>
      <c r="H47" s="438" t="n">
        <f aca="false">H46+SUM(H14:H45)</f>
        <v>2284</v>
      </c>
      <c r="I47" s="437"/>
      <c r="J47" s="437" t="n">
        <f aca="false">J46+SUM(J14:J45)</f>
        <v>2056</v>
      </c>
      <c r="K47" s="437" t="n">
        <f aca="false">K46+SUM(K14:K45)</f>
        <v>2218</v>
      </c>
      <c r="L47" s="437"/>
      <c r="M47" s="437" t="n">
        <f aca="false">M46+SUM(M14:M45)</f>
        <v>2036</v>
      </c>
      <c r="N47" s="437" t="n">
        <f aca="false">N46+SUM(N14:N45)</f>
        <v>2248</v>
      </c>
      <c r="O47" s="437"/>
      <c r="P47" s="437" t="n">
        <f aca="false">P46+SUM(P14:P45)</f>
        <v>2091</v>
      </c>
      <c r="Q47" s="437"/>
      <c r="R47" s="437" t="n">
        <f aca="false">R46+SUM(R14:R45)</f>
        <v>2235</v>
      </c>
      <c r="S47" s="437"/>
      <c r="T47" s="438" t="n">
        <f aca="false">T46+SUM(T14:T45)</f>
        <v>935.572</v>
      </c>
      <c r="U47" s="437"/>
      <c r="V47" s="437" t="n">
        <f aca="false">V46+SUM(V14:V45)</f>
        <v>2343</v>
      </c>
      <c r="W47" s="437"/>
      <c r="X47" s="437" t="n">
        <f aca="false">X46+SUM(X14:X45)</f>
        <v>2086</v>
      </c>
      <c r="Y47" s="437"/>
      <c r="Z47" s="437" t="n">
        <f aca="false">Z46+SUM(Z14:Z45)</f>
        <v>0</v>
      </c>
      <c r="AA47" s="437"/>
      <c r="AB47" s="437" t="n">
        <f aca="false">AB46+SUM(AB14:AB45)</f>
        <v>2116</v>
      </c>
      <c r="AC47" s="437" t="n">
        <f aca="false">AC46+SUM(AC14:AC45)</f>
        <v>0</v>
      </c>
      <c r="AD47" s="437" t="n">
        <f aca="false">AD46+SUM(AD14:AD45)</f>
        <v>2018</v>
      </c>
      <c r="AE47" s="437" t="n">
        <f aca="false">AE46+SUM(AE14:AE45)</f>
        <v>0</v>
      </c>
      <c r="AF47" s="437" t="n">
        <f aca="false">AF46+SUM(AF14:AF45)</f>
        <v>2157</v>
      </c>
      <c r="AG47" s="439"/>
      <c r="AH47" s="437" t="n">
        <f aca="false">AH46+SUM(AH14:AH45)</f>
        <v>2036</v>
      </c>
      <c r="AI47" s="437" t="n">
        <f aca="false">AI46+SUM(AI14:AI45)</f>
        <v>2204</v>
      </c>
      <c r="AJ47" s="437" t="n">
        <f aca="false">AJ46+SUM(AJ14:AJ45)</f>
        <v>2305</v>
      </c>
      <c r="AK47" s="437"/>
      <c r="AL47" s="437" t="n">
        <f aca="false">AL46+SUM(AL14:AL45)</f>
        <v>2112</v>
      </c>
      <c r="AM47" s="437" t="n">
        <f aca="false">AM46+SUM(AM14:AM45)</f>
        <v>2239</v>
      </c>
      <c r="AN47" s="437" t="n">
        <f aca="false">AN46+SUM(AN14:AN45)</f>
        <v>2151</v>
      </c>
      <c r="AO47" s="437" t="n">
        <f aca="false">AO46+SUM(AO14:AO45)</f>
        <v>2101</v>
      </c>
      <c r="AP47" s="437" t="n">
        <f aca="false">AP46+SUM(AP14:AP45)</f>
        <v>1934</v>
      </c>
      <c r="AQ47" s="437" t="n">
        <f aca="false">AQ46+SUM(AQ14:AQ45)</f>
        <v>2558</v>
      </c>
      <c r="AR47" s="437" t="n">
        <f aca="false">AR46+SUM(AR14:AR45)</f>
        <v>1934</v>
      </c>
      <c r="AS47" s="437" t="n">
        <f aca="false">AS46+SUM(AS14:AS45)</f>
        <v>1934</v>
      </c>
      <c r="AU47" s="440" t="s">
        <v>292</v>
      </c>
      <c r="AV47" s="441" t="n">
        <v>26.06</v>
      </c>
      <c r="AW47" s="397"/>
      <c r="AX47" s="397"/>
      <c r="AY47" s="397"/>
      <c r="AZ47" s="397"/>
    </row>
    <row r="48" customFormat="false" ht="17.25" hidden="false" customHeight="true" outlineLevel="0" collapsed="false">
      <c r="AT48" s="442"/>
      <c r="AU48" s="426" t="s">
        <v>293</v>
      </c>
      <c r="AV48" s="427" t="n">
        <v>203</v>
      </c>
      <c r="AW48" s="397"/>
      <c r="AX48" s="397"/>
      <c r="AY48" s="397"/>
      <c r="AZ48" s="397"/>
    </row>
    <row r="49" customFormat="false" ht="17.25" hidden="false" customHeight="true" outlineLevel="0" collapsed="false">
      <c r="AU49" s="440"/>
    </row>
    <row r="50" customFormat="false" ht="13.5" hidden="false" customHeight="true" outlineLevel="0" collapsed="false"/>
  </sheetData>
  <mergeCells count="3">
    <mergeCell ref="AV15:AZ15"/>
    <mergeCell ref="AW16:AZ16"/>
    <mergeCell ref="AW17:AZ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H4" activeCellId="0" sqref="AH4"/>
    </sheetView>
  </sheetViews>
  <sheetFormatPr defaultColWidth="10.140625" defaultRowHeight="18" zeroHeight="false" outlineLevelRow="0" outlineLevelCol="0"/>
  <cols>
    <col collapsed="false" customWidth="true" hidden="false" outlineLevel="0" max="1" min="1" style="443" width="32.67"/>
    <col collapsed="false" customWidth="true" hidden="false" outlineLevel="0" max="2" min="2" style="337" width="11.5"/>
    <col collapsed="false" customWidth="true" hidden="false" outlineLevel="0" max="3" min="3" style="444" width="11.5"/>
    <col collapsed="false" customWidth="true" hidden="false" outlineLevel="0" max="4" min="4" style="337" width="11.5"/>
    <col collapsed="false" customWidth="true" hidden="false" outlineLevel="0" max="5" min="5" style="337" width="1"/>
    <col collapsed="false" customWidth="true" hidden="false" outlineLevel="0" max="7" min="6" style="337" width="11.5"/>
    <col collapsed="false" customWidth="true" hidden="false" outlineLevel="0" max="8" min="8" style="337" width="2"/>
    <col collapsed="false" customWidth="true" hidden="false" outlineLevel="0" max="9" min="9" style="337" width="1"/>
    <col collapsed="false" customWidth="true" hidden="false" outlineLevel="0" max="11" min="10" style="337" width="11.5"/>
    <col collapsed="false" customWidth="true" hidden="false" outlineLevel="0" max="12" min="12" style="337" width="1"/>
    <col collapsed="false" customWidth="true" hidden="false" outlineLevel="0" max="14" min="13" style="337" width="11.5"/>
    <col collapsed="false" customWidth="true" hidden="false" outlineLevel="0" max="15" min="15" style="337" width="1"/>
    <col collapsed="false" customWidth="true" hidden="false" outlineLevel="0" max="16" min="16" style="337" width="11.5"/>
    <col collapsed="false" customWidth="true" hidden="false" outlineLevel="0" max="17" min="17" style="337" width="1"/>
    <col collapsed="false" customWidth="true" hidden="false" outlineLevel="0" max="18" min="18" style="337" width="11.5"/>
    <col collapsed="false" customWidth="true" hidden="false" outlineLevel="0" max="21" min="19" style="337" width="1"/>
    <col collapsed="false" customWidth="true" hidden="false" outlineLevel="0" max="22" min="22" style="337" width="11.5"/>
    <col collapsed="false" customWidth="true" hidden="false" outlineLevel="0" max="23" min="23" style="337" width="1.33"/>
    <col collapsed="false" customWidth="true" hidden="false" outlineLevel="0" max="24" min="24" style="445" width="11.5"/>
    <col collapsed="false" customWidth="true" hidden="false" outlineLevel="0" max="25" min="25" style="337" width="1.16"/>
    <col collapsed="false" customWidth="true" hidden="false" outlineLevel="0" max="26" min="26" style="446" width="2.5"/>
    <col collapsed="false" customWidth="true" hidden="false" outlineLevel="0" max="27" min="27" style="337" width="1"/>
    <col collapsed="false" customWidth="true" hidden="false" outlineLevel="0" max="28" min="28" style="337" width="11.5"/>
    <col collapsed="false" customWidth="true" hidden="false" outlineLevel="0" max="29" min="29" style="337" width="1"/>
    <col collapsed="false" customWidth="true" hidden="false" outlineLevel="0" max="31" min="30" style="337" width="2.17"/>
    <col collapsed="false" customWidth="true" hidden="false" outlineLevel="0" max="32" min="32" style="337" width="7.5"/>
    <col collapsed="false" customWidth="true" hidden="false" outlineLevel="0" max="33" min="33" style="337" width="1.33"/>
    <col collapsed="false" customWidth="true" hidden="false" outlineLevel="0" max="34" min="34" style="337" width="11.5"/>
    <col collapsed="false" customWidth="true" hidden="false" outlineLevel="0" max="35" min="35" style="337" width="10.83"/>
    <col collapsed="false" customWidth="true" hidden="false" outlineLevel="0" max="36" min="36" style="337" width="1"/>
    <col collapsed="false" customWidth="true" hidden="false" outlineLevel="0" max="37" min="37" style="337" width="9.33"/>
    <col collapsed="false" customWidth="true" hidden="false" outlineLevel="0" max="38" min="38" style="337" width="2.83"/>
    <col collapsed="false" customWidth="true" hidden="false" outlineLevel="0" max="43" min="39" style="337" width="10.5"/>
    <col collapsed="false" customWidth="true" hidden="false" outlineLevel="0" max="44" min="44" style="337" width="9.67"/>
    <col collapsed="false" customWidth="true" hidden="false" outlineLevel="0" max="45" min="45" style="337" width="11"/>
    <col collapsed="false" customWidth="true" hidden="false" outlineLevel="0" max="46" min="46" style="337" width="9.16"/>
    <col collapsed="false" customWidth="true" hidden="false" outlineLevel="0" max="47" min="47" style="443" width="10.5"/>
    <col collapsed="false" customWidth="true" hidden="false" outlineLevel="0" max="48" min="48" style="337" width="10.5"/>
    <col collapsed="false" customWidth="true" hidden="false" outlineLevel="0" max="49" min="49" style="337" width="15.33"/>
    <col collapsed="false" customWidth="true" hidden="false" outlineLevel="0" max="50" min="50" style="442" width="10.5"/>
  </cols>
  <sheetData>
    <row r="1" customFormat="false" ht="119.25" hidden="false" customHeight="true" outlineLevel="0" collapsed="false">
      <c r="A1" s="447" t="n">
        <f aca="true">TODAY()</f>
        <v>45993</v>
      </c>
      <c r="B1" s="448" t="s">
        <v>46</v>
      </c>
      <c r="C1" s="336" t="s">
        <v>241</v>
      </c>
      <c r="D1" s="448" t="s">
        <v>242</v>
      </c>
      <c r="E1" s="449"/>
      <c r="F1" s="338" t="s">
        <v>54</v>
      </c>
      <c r="G1" s="339" t="s">
        <v>243</v>
      </c>
      <c r="H1" s="338" t="s">
        <v>244</v>
      </c>
      <c r="I1" s="449"/>
      <c r="J1" s="341" t="s">
        <v>81</v>
      </c>
      <c r="K1" s="342" t="s">
        <v>7</v>
      </c>
      <c r="L1" s="449"/>
      <c r="M1" s="450" t="s">
        <v>57</v>
      </c>
      <c r="N1" s="451"/>
      <c r="O1" s="449"/>
      <c r="P1" s="452" t="s">
        <v>60</v>
      </c>
      <c r="Q1" s="449"/>
      <c r="R1" s="453" t="s">
        <v>106</v>
      </c>
      <c r="S1" s="449"/>
      <c r="T1" s="454" t="s">
        <v>234</v>
      </c>
      <c r="U1" s="449"/>
      <c r="V1" s="455" t="s">
        <v>11</v>
      </c>
      <c r="W1" s="456"/>
      <c r="X1" s="457" t="s">
        <v>12</v>
      </c>
      <c r="Y1" s="458"/>
      <c r="Z1" s="459" t="s">
        <v>13</v>
      </c>
      <c r="AA1" s="444"/>
      <c r="AB1" s="460" t="s">
        <v>246</v>
      </c>
      <c r="AC1" s="449"/>
      <c r="AD1" s="461" t="s">
        <v>247</v>
      </c>
      <c r="AE1" s="449"/>
      <c r="AF1" s="352" t="s">
        <v>14</v>
      </c>
      <c r="AG1" s="462"/>
      <c r="AH1" s="463" t="s">
        <v>15</v>
      </c>
      <c r="AI1" s="464" t="s">
        <v>16</v>
      </c>
      <c r="AK1" s="465" t="s">
        <v>294</v>
      </c>
      <c r="AL1" s="466"/>
      <c r="AM1" s="356" t="s">
        <v>19</v>
      </c>
      <c r="AN1" s="467" t="s">
        <v>20</v>
      </c>
      <c r="AO1" s="468" t="s">
        <v>37</v>
      </c>
      <c r="AP1" s="359" t="s">
        <v>249</v>
      </c>
      <c r="AQ1" s="356" t="s">
        <v>24</v>
      </c>
      <c r="AR1" s="360" t="s">
        <v>26</v>
      </c>
      <c r="AS1" s="356" t="s">
        <v>25</v>
      </c>
      <c r="AT1" s="362" t="s">
        <v>23</v>
      </c>
      <c r="AX1" s="469"/>
      <c r="AY1" s="337"/>
      <c r="AZ1" s="337"/>
      <c r="BA1" s="337"/>
      <c r="BB1" s="337"/>
      <c r="BC1" s="337"/>
      <c r="BD1" s="337"/>
      <c r="BE1" s="337"/>
      <c r="BF1" s="337"/>
      <c r="BG1" s="337"/>
      <c r="BH1" s="337"/>
      <c r="BI1" s="337"/>
      <c r="BJ1" s="337"/>
      <c r="BK1" s="337"/>
      <c r="BL1" s="337"/>
      <c r="BM1" s="337"/>
      <c r="BN1" s="337"/>
      <c r="BO1" s="337"/>
      <c r="BP1" s="337"/>
      <c r="BQ1" s="337"/>
      <c r="BR1" s="337"/>
      <c r="BS1" s="337"/>
    </row>
    <row r="2" customFormat="false" ht="27.75" hidden="false" customHeight="true" outlineLevel="0" collapsed="false">
      <c r="A2" s="470" t="s">
        <v>295</v>
      </c>
      <c r="B2" s="471" t="n">
        <f aca="false">production!D41</f>
        <v>0</v>
      </c>
      <c r="C2" s="472" t="n">
        <f aca="false">production!G41</f>
        <v>0</v>
      </c>
      <c r="D2" s="471" t="n">
        <f aca="false">production!I41</f>
        <v>0</v>
      </c>
      <c r="F2" s="471" t="n">
        <f aca="false">production!K41</f>
        <v>0</v>
      </c>
      <c r="G2" s="471" t="n">
        <f aca="false">production!N41</f>
        <v>0</v>
      </c>
      <c r="H2" s="471" t="n">
        <f aca="false">production!O41</f>
        <v>0</v>
      </c>
      <c r="J2" s="471" t="n">
        <f aca="false">production!Q41</f>
        <v>0</v>
      </c>
      <c r="K2" s="471" t="n">
        <f aca="false">production!S41</f>
        <v>0</v>
      </c>
      <c r="M2" s="471" t="n">
        <f aca="false">production!U41</f>
        <v>0</v>
      </c>
      <c r="N2" s="473"/>
      <c r="P2" s="471" t="n">
        <f aca="false">production!Y41</f>
        <v>0</v>
      </c>
      <c r="R2" s="471" t="n">
        <f aca="false">production!AC41</f>
        <v>0</v>
      </c>
      <c r="T2" s="471" t="n">
        <f aca="false">production!AF41</f>
        <v>0</v>
      </c>
      <c r="V2" s="471" t="n">
        <f aca="false">production!AI41</f>
        <v>0</v>
      </c>
      <c r="W2" s="474"/>
      <c r="X2" s="471" t="n">
        <f aca="false">production!AL41</f>
        <v>0</v>
      </c>
      <c r="Y2" s="474"/>
      <c r="Z2" s="471" t="n">
        <f aca="false">production!AN41</f>
        <v>0</v>
      </c>
      <c r="AB2" s="471" t="n">
        <f aca="false">production!BC38</f>
        <v>0</v>
      </c>
      <c r="AD2" s="475" t="n">
        <f aca="false">production!AR41</f>
        <v>0</v>
      </c>
      <c r="AF2" s="475" t="n">
        <f aca="false">production!AU41</f>
        <v>0</v>
      </c>
      <c r="AH2" s="473" t="n">
        <f aca="false">production!AX41</f>
        <v>0</v>
      </c>
      <c r="AI2" s="473" t="n">
        <f aca="false">production!BA41</f>
        <v>0</v>
      </c>
      <c r="AK2" s="475" t="n">
        <f aca="false">production!BB41</f>
        <v>0</v>
      </c>
      <c r="AL2" s="475"/>
      <c r="AM2" s="475" t="n">
        <f aca="false">production!BD41</f>
        <v>0</v>
      </c>
      <c r="AN2" s="475" t="n">
        <f aca="false">production!BE41</f>
        <v>0</v>
      </c>
      <c r="AO2" s="475" t="n">
        <f aca="false">production!BF41</f>
        <v>0</v>
      </c>
      <c r="AP2" s="475" t="n">
        <f aca="false">production!BG41</f>
        <v>0</v>
      </c>
      <c r="AQ2" s="475" t="n">
        <f aca="false">production!BI41</f>
        <v>0</v>
      </c>
      <c r="AR2" s="475" t="n">
        <f aca="false">production!BK41</f>
        <v>0</v>
      </c>
      <c r="AS2" s="475" t="n">
        <f aca="false">production!BJ41</f>
        <v>0</v>
      </c>
      <c r="AT2" s="475" t="n">
        <f aca="false">production!BH41</f>
        <v>0</v>
      </c>
      <c r="AU2" s="443" t="s">
        <v>296</v>
      </c>
      <c r="AV2" s="337" t="n">
        <v>610</v>
      </c>
      <c r="AW2" s="443" t="s">
        <v>297</v>
      </c>
      <c r="AX2" s="469" t="n">
        <f aca="false">SUM(B2:AK2)</f>
        <v>0</v>
      </c>
      <c r="AY2" s="337"/>
      <c r="AZ2" s="337"/>
      <c r="BA2" s="337"/>
      <c r="BB2" s="337"/>
      <c r="BC2" s="337"/>
      <c r="BD2" s="337"/>
      <c r="BE2" s="337"/>
      <c r="BF2" s="337"/>
      <c r="BG2" s="337"/>
      <c r="BH2" s="337"/>
      <c r="BI2" s="337"/>
      <c r="BJ2" s="337"/>
      <c r="BK2" s="337"/>
      <c r="BL2" s="337"/>
      <c r="BM2" s="337"/>
      <c r="BN2" s="337"/>
      <c r="BO2" s="337"/>
      <c r="BP2" s="337"/>
      <c r="BQ2" s="337"/>
      <c r="BR2" s="337"/>
      <c r="BS2" s="337"/>
    </row>
    <row r="3" customFormat="false" ht="27.75" hidden="false" customHeight="true" outlineLevel="0" collapsed="false">
      <c r="A3" s="470" t="s">
        <v>298</v>
      </c>
      <c r="B3" s="476" t="n">
        <f aca="false">production!E42</f>
        <v>0</v>
      </c>
      <c r="C3" s="477" t="n">
        <f aca="false">production!H42</f>
        <v>0</v>
      </c>
      <c r="D3" s="478"/>
      <c r="F3" s="479" t="n">
        <f aca="false">production!L42</f>
        <v>0</v>
      </c>
      <c r="G3" s="478"/>
      <c r="H3" s="478"/>
      <c r="J3" s="480" t="n">
        <f aca="false">production!R42</f>
        <v>0</v>
      </c>
      <c r="K3" s="478"/>
      <c r="M3" s="481" t="n">
        <f aca="false">production!V42</f>
        <v>0</v>
      </c>
      <c r="N3" s="478"/>
      <c r="P3" s="482" t="n">
        <f aca="false">production!Z42</f>
        <v>0</v>
      </c>
      <c r="R3" s="483" t="n">
        <f aca="false">production!AD42</f>
        <v>0</v>
      </c>
      <c r="T3" s="484" t="n">
        <f aca="false">production!AG42</f>
        <v>0</v>
      </c>
      <c r="V3" s="485" t="n">
        <f aca="false">production!AJ42</f>
        <v>0</v>
      </c>
      <c r="W3" s="474"/>
      <c r="X3" s="478"/>
      <c r="Y3" s="474"/>
      <c r="Z3" s="478"/>
      <c r="AB3" s="478"/>
      <c r="AD3" s="486" t="n">
        <f aca="false">production!AS42</f>
        <v>0</v>
      </c>
      <c r="AF3" s="487"/>
      <c r="AH3" s="473" t="n">
        <f aca="false">production!AY42</f>
        <v>0</v>
      </c>
      <c r="AI3" s="487"/>
      <c r="AK3" s="488"/>
      <c r="AL3" s="117"/>
      <c r="AM3" s="489"/>
      <c r="AN3" s="489"/>
      <c r="AO3" s="490"/>
      <c r="AP3" s="490"/>
      <c r="AQ3" s="489" t="e">
        <f aca="false">#REF!</f>
        <v>#REF!</v>
      </c>
      <c r="AR3" s="489"/>
      <c r="AS3" s="489"/>
      <c r="AT3" s="489"/>
      <c r="AU3" s="491" t="s">
        <v>299</v>
      </c>
      <c r="AV3" s="492" t="n">
        <v>1220</v>
      </c>
      <c r="AW3" s="491" t="s">
        <v>297</v>
      </c>
      <c r="AX3" s="469" t="n">
        <f aca="false">SUM(B3:AK3)</f>
        <v>0</v>
      </c>
      <c r="AY3" s="337"/>
      <c r="AZ3" s="337"/>
      <c r="BA3" s="337"/>
      <c r="BB3" s="337"/>
      <c r="BC3" s="337"/>
      <c r="BD3" s="337"/>
      <c r="BE3" s="337"/>
      <c r="BF3" s="337"/>
      <c r="BG3" s="337"/>
      <c r="BH3" s="337"/>
      <c r="BI3" s="337"/>
      <c r="BJ3" s="337"/>
      <c r="BK3" s="337"/>
      <c r="BL3" s="337"/>
      <c r="BM3" s="337"/>
      <c r="BN3" s="337"/>
      <c r="BO3" s="337"/>
      <c r="BP3" s="337"/>
      <c r="BQ3" s="337"/>
      <c r="BR3" s="337"/>
      <c r="BS3" s="337"/>
    </row>
    <row r="4" customFormat="false" ht="27.75" hidden="false" customHeight="true" outlineLevel="0" collapsed="false">
      <c r="A4" s="470" t="s">
        <v>300</v>
      </c>
      <c r="B4" s="476" t="n">
        <f aca="false">production!F42</f>
        <v>0</v>
      </c>
      <c r="C4" s="478"/>
      <c r="D4" s="478"/>
      <c r="F4" s="479" t="n">
        <f aca="false">production!M42</f>
        <v>0</v>
      </c>
      <c r="G4" s="478"/>
      <c r="H4" s="478"/>
      <c r="J4" s="478"/>
      <c r="K4" s="478"/>
      <c r="M4" s="481" t="n">
        <f aca="false">production!W42</f>
        <v>0</v>
      </c>
      <c r="N4" s="478"/>
      <c r="P4" s="482" t="n">
        <f aca="false">production!AA42</f>
        <v>0</v>
      </c>
      <c r="R4" s="493"/>
      <c r="T4" s="494"/>
      <c r="V4" s="478"/>
      <c r="W4" s="474"/>
      <c r="X4" s="478"/>
      <c r="Y4" s="474"/>
      <c r="Z4" s="478"/>
      <c r="AB4" s="478"/>
      <c r="AD4" s="487"/>
      <c r="AF4" s="487"/>
      <c r="AH4" s="473" t="n">
        <f aca="false">production!AZ42</f>
        <v>0</v>
      </c>
      <c r="AI4" s="487"/>
      <c r="AK4" s="488"/>
      <c r="AL4" s="117"/>
      <c r="AM4" s="489"/>
      <c r="AN4" s="489"/>
      <c r="AO4" s="489"/>
      <c r="AP4" s="489"/>
      <c r="AQ4" s="489"/>
      <c r="AR4" s="489"/>
      <c r="AS4" s="489"/>
      <c r="AT4" s="489"/>
      <c r="AU4" s="491" t="s">
        <v>301</v>
      </c>
      <c r="AV4" s="492" t="n">
        <v>3660</v>
      </c>
      <c r="AW4" s="491" t="s">
        <v>297</v>
      </c>
      <c r="AX4" s="469"/>
      <c r="AY4" s="337"/>
      <c r="AZ4" s="337"/>
      <c r="BA4" s="337"/>
      <c r="BB4" s="337"/>
      <c r="BC4" s="337"/>
      <c r="BD4" s="337"/>
      <c r="BE4" s="337"/>
      <c r="BF4" s="337"/>
      <c r="BG4" s="337"/>
      <c r="BH4" s="337"/>
      <c r="BI4" s="337"/>
      <c r="BJ4" s="337"/>
      <c r="BK4" s="337"/>
      <c r="BL4" s="337"/>
      <c r="BM4" s="337"/>
      <c r="BN4" s="337"/>
      <c r="BO4" s="337"/>
      <c r="BP4" s="337"/>
      <c r="BQ4" s="337"/>
      <c r="BR4" s="337"/>
      <c r="BS4" s="337"/>
    </row>
    <row r="5" s="502" customFormat="true" ht="27.75" hidden="false" customHeight="true" outlineLevel="0" collapsed="false">
      <c r="A5" s="495" t="s">
        <v>302</v>
      </c>
      <c r="B5" s="397" t="n">
        <f aca="false">B2*$AV$2+B3*$AV$3+B4*$AV$4</f>
        <v>0</v>
      </c>
      <c r="C5" s="398" t="n">
        <f aca="false">C2*$AV$2+C3*$AV$3</f>
        <v>0</v>
      </c>
      <c r="D5" s="397" t="n">
        <f aca="false">D2*$AV$2+D3*$AV$3</f>
        <v>0</v>
      </c>
      <c r="E5" s="370"/>
      <c r="F5" s="399" t="n">
        <f aca="false">F2*$AV$2+F3*$AV$3+F4*$AV$4</f>
        <v>0</v>
      </c>
      <c r="G5" s="496" t="n">
        <f aca="false">G2*$AV$2+G3*$AV$3</f>
        <v>0</v>
      </c>
      <c r="H5" s="399" t="n">
        <f aca="false">H2*$AV$2+H3*$AV$3</f>
        <v>0</v>
      </c>
      <c r="I5" s="370"/>
      <c r="J5" s="401" t="n">
        <f aca="false">J2*$AV$14+J3*$AV$15</f>
        <v>0</v>
      </c>
      <c r="K5" s="497" t="n">
        <f aca="false">K2*$AV$2+K3*$AV$3</f>
        <v>0</v>
      </c>
      <c r="L5" s="370"/>
      <c r="M5" s="403" t="n">
        <f aca="false">M2*$AV$2+M3*$AV$3+M4*$AV$9</f>
        <v>0</v>
      </c>
      <c r="N5" s="404"/>
      <c r="O5" s="370"/>
      <c r="P5" s="405" t="n">
        <f aca="false">P2*$AV$17+P3*$AV$19+P4*$AV$21</f>
        <v>0</v>
      </c>
      <c r="Q5" s="370"/>
      <c r="R5" s="406" t="n">
        <f aca="false">R2*$AV$18+R3*$AV$20</f>
        <v>0</v>
      </c>
      <c r="S5" s="370"/>
      <c r="T5" s="498" t="n">
        <f aca="false">T2*$AV$2+T3*$AV$3</f>
        <v>0</v>
      </c>
      <c r="U5" s="370"/>
      <c r="V5" s="407" t="n">
        <f aca="false">V2*$AV$14+V3*$AV$15</f>
        <v>0</v>
      </c>
      <c r="W5" s="370"/>
      <c r="X5" s="496" t="n">
        <f aca="false">X2*$AV$2+X3*$AV$3</f>
        <v>0</v>
      </c>
      <c r="Y5" s="370"/>
      <c r="Z5" s="499" t="n">
        <f aca="false">Z2*$AV$2+Z3*$AV$3</f>
        <v>0</v>
      </c>
      <c r="AA5" s="370"/>
      <c r="AB5" s="408" t="n">
        <f aca="false">AB2*$AV$5</f>
        <v>0</v>
      </c>
      <c r="AC5" s="369"/>
      <c r="AD5" s="500" t="n">
        <f aca="false">AD2*$AV$2+AD3*$AV$3</f>
        <v>0</v>
      </c>
      <c r="AE5" s="369"/>
      <c r="AF5" s="394" t="n">
        <f aca="false">AF2*$AV$2</f>
        <v>0</v>
      </c>
      <c r="AG5" s="364"/>
      <c r="AH5" s="397" t="n">
        <f aca="false">AH2*$AV$22+AH3*$AV$23+AH4*$AV$24</f>
        <v>0</v>
      </c>
      <c r="AI5" s="501" t="n">
        <f aca="false">AI2*$AV$2</f>
        <v>0</v>
      </c>
      <c r="AJ5" s="337"/>
      <c r="AK5" s="394" t="n">
        <f aca="false">AK2*$AV$2</f>
        <v>0</v>
      </c>
      <c r="AL5" s="369"/>
      <c r="AM5" s="369" t="n">
        <f aca="false">AM2*AV10</f>
        <v>0</v>
      </c>
      <c r="AN5" s="369" t="n">
        <f aca="false">AN2*AV10</f>
        <v>0</v>
      </c>
      <c r="AO5" s="394" t="n">
        <f aca="false">AO2*$AV$2</f>
        <v>0</v>
      </c>
      <c r="AP5" s="394" t="n">
        <f aca="false">AP2*$AV$2</f>
        <v>0</v>
      </c>
      <c r="AQ5" s="369" t="n">
        <f aca="false">AQ2*$AV$11</f>
        <v>0</v>
      </c>
      <c r="AR5" s="369" t="n">
        <f aca="false">AR2*$AV$2</f>
        <v>0</v>
      </c>
      <c r="AS5" s="369" t="n">
        <f aca="false">AS2*$AV$13</f>
        <v>0</v>
      </c>
      <c r="AT5" s="369" t="n">
        <f aca="false">AT2*$AV$11</f>
        <v>0</v>
      </c>
      <c r="AU5" s="491" t="s">
        <v>303</v>
      </c>
      <c r="AV5" s="337" t="n">
        <v>430</v>
      </c>
      <c r="AW5" s="502" t="s">
        <v>297</v>
      </c>
      <c r="AX5" s="469" t="n">
        <f aca="false">SUM(B5:AK5)</f>
        <v>0</v>
      </c>
      <c r="AY5" s="337"/>
      <c r="AZ5" s="337"/>
      <c r="BA5" s="337"/>
      <c r="BB5" s="337"/>
      <c r="BC5" s="337"/>
      <c r="BD5" s="337"/>
      <c r="BE5" s="503"/>
      <c r="BF5" s="503"/>
      <c r="BG5" s="503"/>
      <c r="BH5" s="503"/>
      <c r="BI5" s="503"/>
      <c r="BJ5" s="503"/>
      <c r="BK5" s="503"/>
      <c r="BL5" s="503"/>
      <c r="BM5" s="503"/>
      <c r="BN5" s="503"/>
      <c r="BO5" s="503"/>
      <c r="BP5" s="503"/>
      <c r="BQ5" s="503"/>
      <c r="BR5" s="503"/>
      <c r="BS5" s="503"/>
    </row>
    <row r="6" s="337" customFormat="true" ht="27.75" hidden="false" customHeight="true" outlineLevel="0" collapsed="false">
      <c r="A6" s="300" t="s">
        <v>304</v>
      </c>
      <c r="B6" s="369" t="n">
        <f aca="false">(1+$AV$7)*B5</f>
        <v>0</v>
      </c>
      <c r="C6" s="369" t="n">
        <f aca="false">(1+$AV$7)*C5</f>
        <v>0</v>
      </c>
      <c r="D6" s="369" t="n">
        <f aca="false">(1+$AV$7)*D5</f>
        <v>0</v>
      </c>
      <c r="E6" s="370"/>
      <c r="F6" s="369" t="n">
        <f aca="false">(1+$AV$7)*F5</f>
        <v>0</v>
      </c>
      <c r="G6" s="504" t="n">
        <f aca="false">(1+$AV$7)*G5</f>
        <v>0</v>
      </c>
      <c r="H6" s="369" t="n">
        <f aca="false">(1+$AV$7)*H5</f>
        <v>0</v>
      </c>
      <c r="I6" s="370"/>
      <c r="J6" s="369" t="n">
        <f aca="false">(1+$AV$7)*J5</f>
        <v>0</v>
      </c>
      <c r="K6" s="369" t="n">
        <f aca="false">(1+$AV$7)*K5</f>
        <v>0</v>
      </c>
      <c r="L6" s="370"/>
      <c r="M6" s="369" t="n">
        <f aca="false">(1+$AV$7)*M5</f>
        <v>0</v>
      </c>
      <c r="N6" s="369"/>
      <c r="O6" s="370"/>
      <c r="P6" s="369" t="n">
        <f aca="false">(1+$AV$7)*P5</f>
        <v>0</v>
      </c>
      <c r="Q6" s="370"/>
      <c r="R6" s="369" t="n">
        <f aca="false">(1+$AV$7)*R5</f>
        <v>0</v>
      </c>
      <c r="S6" s="370"/>
      <c r="T6" s="369" t="n">
        <f aca="false">(1+$AV$7)*T5</f>
        <v>0</v>
      </c>
      <c r="U6" s="370"/>
      <c r="V6" s="369" t="n">
        <f aca="false">(1+$AV$7)*V5</f>
        <v>0</v>
      </c>
      <c r="W6" s="370"/>
      <c r="X6" s="504" t="n">
        <f aca="false">(1+$AV$7)*X5</f>
        <v>0</v>
      </c>
      <c r="Y6" s="370"/>
      <c r="Z6" s="504" t="n">
        <f aca="false">(1+$AV$7)*Z5</f>
        <v>0</v>
      </c>
      <c r="AA6" s="370"/>
      <c r="AB6" s="369" t="n">
        <f aca="false">(1+$AV$7)*AB5</f>
        <v>0</v>
      </c>
      <c r="AC6" s="369"/>
      <c r="AD6" s="369" t="n">
        <f aca="false">(1+$AV$7)*AD5</f>
        <v>0</v>
      </c>
      <c r="AE6" s="369"/>
      <c r="AF6" s="369" t="n">
        <f aca="false">(1+$AV$7)*AF5</f>
        <v>0</v>
      </c>
      <c r="AG6" s="369"/>
      <c r="AH6" s="369" t="n">
        <f aca="false">(1+$AV$7)*AH5</f>
        <v>0</v>
      </c>
      <c r="AI6" s="369" t="n">
        <f aca="false">(1+$AV$7)*AI5</f>
        <v>0</v>
      </c>
      <c r="AK6" s="504" t="n">
        <f aca="false">(1+$AV$7)*AK5</f>
        <v>0</v>
      </c>
      <c r="AL6" s="504"/>
      <c r="AM6" s="504" t="n">
        <f aca="false">(1+$AV$7)*AM5</f>
        <v>0</v>
      </c>
      <c r="AN6" s="504" t="n">
        <f aca="false">(1+$AV$7)*AN5</f>
        <v>0</v>
      </c>
      <c r="AO6" s="504" t="n">
        <f aca="false">(1+$AV$7)*AO5</f>
        <v>0</v>
      </c>
      <c r="AP6" s="504" t="n">
        <f aca="false">(1+$AV$7)*AP5</f>
        <v>0</v>
      </c>
      <c r="AQ6" s="504" t="n">
        <f aca="false">(1+$AV$7)*AQ5</f>
        <v>0</v>
      </c>
      <c r="AR6" s="504" t="n">
        <f aca="false">(1+$AV$7)*AR5</f>
        <v>0</v>
      </c>
      <c r="AS6" s="504" t="n">
        <f aca="false">(1+$AV$7)*AS5</f>
        <v>0</v>
      </c>
      <c r="AT6" s="504" t="n">
        <f aca="false">(1+$AV$7)*AT5</f>
        <v>0</v>
      </c>
      <c r="AU6" s="443" t="s">
        <v>305</v>
      </c>
      <c r="AV6" s="337" t="n">
        <v>500</v>
      </c>
      <c r="AW6" s="443" t="s">
        <v>297</v>
      </c>
      <c r="AX6" s="469" t="n">
        <f aca="false">SUM(B6:AK6)</f>
        <v>0</v>
      </c>
    </row>
    <row r="7" s="502" customFormat="true" ht="27.75" hidden="false" customHeight="true" outlineLevel="0" collapsed="false">
      <c r="A7" s="495" t="s">
        <v>306</v>
      </c>
      <c r="B7" s="397" t="n">
        <f aca="false">recette!B47</f>
        <v>1916</v>
      </c>
      <c r="C7" s="398" t="n">
        <f aca="false">recette!C47</f>
        <v>1906</v>
      </c>
      <c r="D7" s="397" t="n">
        <f aca="false">recette!D47</f>
        <v>2065</v>
      </c>
      <c r="E7" s="370"/>
      <c r="F7" s="399" t="n">
        <f aca="false">recette!F47</f>
        <v>1966</v>
      </c>
      <c r="G7" s="505" t="n">
        <f aca="false">recette!G47</f>
        <v>2166</v>
      </c>
      <c r="H7" s="399" t="n">
        <f aca="false">recette!H47</f>
        <v>2284</v>
      </c>
      <c r="I7" s="370"/>
      <c r="J7" s="401" t="n">
        <f aca="false">recette!J47</f>
        <v>2056</v>
      </c>
      <c r="K7" s="497" t="n">
        <f aca="false">recette!K47</f>
        <v>2218</v>
      </c>
      <c r="L7" s="370"/>
      <c r="M7" s="403" t="n">
        <f aca="false">recette!M47</f>
        <v>2036</v>
      </c>
      <c r="N7" s="404"/>
      <c r="O7" s="370"/>
      <c r="P7" s="405" t="n">
        <f aca="false">recette!P47</f>
        <v>2091</v>
      </c>
      <c r="Q7" s="370"/>
      <c r="R7" s="406" t="n">
        <f aca="false">recette!R47</f>
        <v>2235</v>
      </c>
      <c r="S7" s="370"/>
      <c r="T7" s="498" t="n">
        <f aca="false">recette!T47</f>
        <v>935.572</v>
      </c>
      <c r="U7" s="370"/>
      <c r="V7" s="407" t="n">
        <f aca="false">recette!V47</f>
        <v>2343</v>
      </c>
      <c r="W7" s="370"/>
      <c r="X7" s="505" t="n">
        <f aca="false">recette!X47</f>
        <v>2086</v>
      </c>
      <c r="Y7" s="370"/>
      <c r="Z7" s="506" t="n">
        <f aca="false">recette!Z47</f>
        <v>0</v>
      </c>
      <c r="AA7" s="370"/>
      <c r="AB7" s="408" t="n">
        <f aca="false">recette!AB47</f>
        <v>2116</v>
      </c>
      <c r="AC7" s="369"/>
      <c r="AD7" s="500" t="n">
        <f aca="false">recette!AD47</f>
        <v>2018</v>
      </c>
      <c r="AE7" s="369"/>
      <c r="AF7" s="394" t="n">
        <f aca="false">recette!AF47</f>
        <v>2157</v>
      </c>
      <c r="AG7" s="364"/>
      <c r="AH7" s="397" t="n">
        <f aca="false">recette!AH47</f>
        <v>2036</v>
      </c>
      <c r="AI7" s="501" t="n">
        <f aca="false">recette!AI47</f>
        <v>2204</v>
      </c>
      <c r="AJ7" s="337"/>
      <c r="AK7" s="505" t="n">
        <f aca="false">recette!AJ47</f>
        <v>2305</v>
      </c>
      <c r="AL7" s="507"/>
      <c r="AM7" s="505" t="n">
        <f aca="false">recette!AL47</f>
        <v>2112</v>
      </c>
      <c r="AN7" s="505" t="n">
        <f aca="false">recette!AM47</f>
        <v>2239</v>
      </c>
      <c r="AO7" s="505" t="n">
        <f aca="false">recette!AN47</f>
        <v>2151</v>
      </c>
      <c r="AP7" s="505" t="n">
        <f aca="false">recette!AO47</f>
        <v>2101</v>
      </c>
      <c r="AQ7" s="505" t="n">
        <f aca="false">recette!AP47</f>
        <v>1934</v>
      </c>
      <c r="AR7" s="505" t="n">
        <f aca="false">recette!AQ47</f>
        <v>2558</v>
      </c>
      <c r="AS7" s="508" t="n">
        <f aca="false">recette!AR47</f>
        <v>1934</v>
      </c>
      <c r="AT7" s="509" t="n">
        <f aca="false">recette!AS47</f>
        <v>1934</v>
      </c>
      <c r="AU7" s="491" t="s">
        <v>307</v>
      </c>
      <c r="AV7" s="117" t="n">
        <v>0</v>
      </c>
      <c r="AX7" s="469" t="n">
        <f aca="false">SUM(B7:AK7)</f>
        <v>41139.572</v>
      </c>
      <c r="AY7" s="337"/>
      <c r="AZ7" s="337"/>
      <c r="BA7" s="337"/>
      <c r="BB7" s="337"/>
      <c r="BC7" s="337"/>
      <c r="BD7" s="337"/>
      <c r="BE7" s="503"/>
      <c r="BF7" s="503"/>
      <c r="BG7" s="503"/>
      <c r="BH7" s="503"/>
      <c r="BI7" s="503"/>
      <c r="BJ7" s="503"/>
      <c r="BK7" s="503"/>
      <c r="BL7" s="503"/>
      <c r="BM7" s="503"/>
      <c r="BN7" s="503"/>
      <c r="BO7" s="503"/>
      <c r="BP7" s="503"/>
      <c r="BQ7" s="503"/>
      <c r="BR7" s="503"/>
      <c r="BS7" s="503"/>
    </row>
    <row r="8" s="337" customFormat="true" ht="27.75" hidden="false" customHeight="true" outlineLevel="0" collapsed="false">
      <c r="A8" s="300" t="s">
        <v>308</v>
      </c>
      <c r="B8" s="510" t="n">
        <f aca="false">B6/B7</f>
        <v>0</v>
      </c>
      <c r="C8" s="510" t="n">
        <f aca="false">C6/C7</f>
        <v>0</v>
      </c>
      <c r="D8" s="510" t="n">
        <f aca="false">D6/D7</f>
        <v>0</v>
      </c>
      <c r="E8" s="511"/>
      <c r="F8" s="510" t="n">
        <f aca="false">F6/F7</f>
        <v>0</v>
      </c>
      <c r="G8" s="512" t="n">
        <f aca="false">G6/G7</f>
        <v>0</v>
      </c>
      <c r="H8" s="510" t="n">
        <f aca="false">H6/H7</f>
        <v>0</v>
      </c>
      <c r="I8" s="511"/>
      <c r="J8" s="510" t="n">
        <f aca="false">J6/J7</f>
        <v>0</v>
      </c>
      <c r="K8" s="510" t="n">
        <f aca="false">K6/K7</f>
        <v>0</v>
      </c>
      <c r="L8" s="511"/>
      <c r="M8" s="510" t="n">
        <f aca="false">M6/M7</f>
        <v>0</v>
      </c>
      <c r="N8" s="510"/>
      <c r="O8" s="511"/>
      <c r="P8" s="510" t="n">
        <f aca="false">P6/P7</f>
        <v>0</v>
      </c>
      <c r="Q8" s="511"/>
      <c r="R8" s="510" t="n">
        <f aca="false">R6/R7</f>
        <v>0</v>
      </c>
      <c r="S8" s="511"/>
      <c r="T8" s="510" t="n">
        <f aca="false">T6/T7</f>
        <v>0</v>
      </c>
      <c r="U8" s="511"/>
      <c r="V8" s="510" t="n">
        <f aca="false">V6/V7</f>
        <v>0</v>
      </c>
      <c r="W8" s="511"/>
      <c r="X8" s="512" t="n">
        <f aca="false">X6/X7</f>
        <v>0</v>
      </c>
      <c r="Y8" s="511"/>
      <c r="Z8" s="512"/>
      <c r="AA8" s="511"/>
      <c r="AB8" s="510" t="n">
        <f aca="false">AB6/AB7</f>
        <v>0</v>
      </c>
      <c r="AC8" s="510"/>
      <c r="AD8" s="510" t="n">
        <f aca="false">AD6/AD7</f>
        <v>0</v>
      </c>
      <c r="AE8" s="510"/>
      <c r="AF8" s="510" t="n">
        <f aca="false">AF6/AF7</f>
        <v>0</v>
      </c>
      <c r="AG8" s="510"/>
      <c r="AH8" s="510" t="n">
        <f aca="false">AH6/AH7</f>
        <v>0</v>
      </c>
      <c r="AI8" s="510" t="n">
        <f aca="false">AI6/AI7</f>
        <v>0</v>
      </c>
      <c r="AK8" s="510" t="n">
        <f aca="false">AK6/AK7</f>
        <v>0</v>
      </c>
      <c r="AL8" s="510"/>
      <c r="AM8" s="510" t="n">
        <f aca="false">AM6/AM7</f>
        <v>0</v>
      </c>
      <c r="AN8" s="510" t="n">
        <f aca="false">AN6/AN7</f>
        <v>0</v>
      </c>
      <c r="AO8" s="510" t="n">
        <f aca="false">AO6/AO7</f>
        <v>0</v>
      </c>
      <c r="AP8" s="510" t="n">
        <f aca="false">AP6/AP7</f>
        <v>0</v>
      </c>
      <c r="AQ8" s="510" t="n">
        <f aca="false">AQ6/AQ7</f>
        <v>0</v>
      </c>
      <c r="AR8" s="510" t="n">
        <f aca="false">AR6/AR7</f>
        <v>0</v>
      </c>
      <c r="AS8" s="510" t="n">
        <f aca="false">AS6/AS7</f>
        <v>0</v>
      </c>
      <c r="AT8" s="510" t="n">
        <f aca="false">AT6/AT7</f>
        <v>0</v>
      </c>
      <c r="AU8" s="513"/>
      <c r="AX8" s="469" t="n">
        <f aca="false">SUM(B8:AK8)</f>
        <v>0</v>
      </c>
    </row>
    <row r="9" s="502" customFormat="true" ht="27.75" hidden="false" customHeight="true" outlineLevel="0" collapsed="false">
      <c r="A9" s="495" t="s">
        <v>88</v>
      </c>
      <c r="B9" s="397" t="n">
        <f aca="false">recette!B2*B$8</f>
        <v>0</v>
      </c>
      <c r="C9" s="398" t="n">
        <f aca="false">recette!C2*C$8</f>
        <v>0</v>
      </c>
      <c r="D9" s="397" t="n">
        <f aca="false">recette!D2*D$8</f>
        <v>0</v>
      </c>
      <c r="E9" s="370"/>
      <c r="F9" s="399" t="n">
        <f aca="false">recette!F2*F$8</f>
        <v>0</v>
      </c>
      <c r="G9" s="505" t="n">
        <f aca="false">recette!G2*G$8</f>
        <v>0</v>
      </c>
      <c r="H9" s="399" t="n">
        <f aca="false">recette!H2*H$8</f>
        <v>0</v>
      </c>
      <c r="I9" s="370"/>
      <c r="J9" s="401" t="n">
        <f aca="false">recette!J2*J$8</f>
        <v>0</v>
      </c>
      <c r="K9" s="497" t="n">
        <f aca="false">recette!K2*K$8</f>
        <v>0</v>
      </c>
      <c r="L9" s="370"/>
      <c r="M9" s="403" t="n">
        <f aca="false">recette!M2*M$8</f>
        <v>0</v>
      </c>
      <c r="N9" s="404"/>
      <c r="O9" s="370"/>
      <c r="P9" s="405" t="n">
        <f aca="false">recette!P2*P$8</f>
        <v>0</v>
      </c>
      <c r="Q9" s="370"/>
      <c r="R9" s="406" t="n">
        <f aca="false">recette!R2*R$8</f>
        <v>0</v>
      </c>
      <c r="S9" s="370"/>
      <c r="T9" s="498" t="n">
        <f aca="false">recette!T2*T$8</f>
        <v>0</v>
      </c>
      <c r="U9" s="370"/>
      <c r="V9" s="407" t="n">
        <f aca="false">recette!V2*V$8</f>
        <v>0</v>
      </c>
      <c r="W9" s="370"/>
      <c r="X9" s="505" t="n">
        <f aca="false">recette!X2*X$8</f>
        <v>0</v>
      </c>
      <c r="Y9" s="370"/>
      <c r="Z9" s="506" t="n">
        <f aca="false">recette!Z2*Z$8</f>
        <v>0</v>
      </c>
      <c r="AA9" s="370"/>
      <c r="AB9" s="408" t="n">
        <f aca="false">recette!AB2*AB$8</f>
        <v>0</v>
      </c>
      <c r="AC9" s="369"/>
      <c r="AD9" s="500" t="n">
        <f aca="false">recette!AD2*AD$8</f>
        <v>0</v>
      </c>
      <c r="AE9" s="369"/>
      <c r="AF9" s="394" t="n">
        <f aca="false">recette!AF2*AF$8</f>
        <v>0</v>
      </c>
      <c r="AG9" s="369"/>
      <c r="AH9" s="397" t="n">
        <f aca="false">recette!AH2*AH$8</f>
        <v>0</v>
      </c>
      <c r="AI9" s="501" t="n">
        <f aca="false">recette!AI2*AI$8</f>
        <v>0</v>
      </c>
      <c r="AJ9" s="370"/>
      <c r="AK9" s="397" t="n">
        <f aca="false">recette!AJ2*AK$8</f>
        <v>0</v>
      </c>
      <c r="AL9" s="369"/>
      <c r="AM9" s="397" t="n">
        <f aca="false">recette!AL2*AM$8</f>
        <v>0</v>
      </c>
      <c r="AN9" s="397" t="n">
        <f aca="false">recette!AM2*AN$8</f>
        <v>0</v>
      </c>
      <c r="AO9" s="514" t="n">
        <f aca="false">recette!AN2*AO$8</f>
        <v>0</v>
      </c>
      <c r="AP9" s="377" t="n">
        <f aca="false">recette!AO2*AP$8</f>
        <v>0</v>
      </c>
      <c r="AQ9" s="397" t="n">
        <f aca="false">recette!AP2*AQ$8</f>
        <v>0</v>
      </c>
      <c r="AR9" s="378"/>
      <c r="AS9" s="374" t="n">
        <f aca="false">recette!AR2*AS$8</f>
        <v>0</v>
      </c>
      <c r="AT9" s="515" t="n">
        <f aca="false">recette!AS2*AT$8</f>
        <v>0</v>
      </c>
      <c r="AU9" s="491" t="s">
        <v>309</v>
      </c>
      <c r="AV9" s="502" t="n">
        <v>2300</v>
      </c>
      <c r="AX9" s="469" t="n">
        <f aca="false">SUM(B9:AK9)</f>
        <v>0</v>
      </c>
      <c r="AY9" s="337"/>
      <c r="AZ9" s="337"/>
      <c r="BA9" s="337"/>
      <c r="BB9" s="337"/>
      <c r="BC9" s="337"/>
      <c r="BD9" s="337"/>
      <c r="BE9" s="503"/>
      <c r="BF9" s="503"/>
      <c r="BG9" s="503"/>
      <c r="BH9" s="503"/>
      <c r="BI9" s="503"/>
      <c r="BJ9" s="503"/>
      <c r="BK9" s="503"/>
      <c r="BL9" s="503"/>
      <c r="BM9" s="503"/>
      <c r="BN9" s="503"/>
      <c r="BO9" s="503"/>
      <c r="BP9" s="503"/>
      <c r="BQ9" s="503"/>
      <c r="BR9" s="503"/>
      <c r="BS9" s="503"/>
    </row>
    <row r="10" s="337" customFormat="true" ht="27.75" hidden="false" customHeight="true" outlineLevel="0" collapsed="false">
      <c r="A10" s="300" t="s">
        <v>250</v>
      </c>
      <c r="B10" s="369" t="n">
        <f aca="false">recette!B3*B$8</f>
        <v>0</v>
      </c>
      <c r="C10" s="369" t="n">
        <f aca="false">recette!C3*C$8</f>
        <v>0</v>
      </c>
      <c r="D10" s="369" t="n">
        <f aca="false">recette!D3*D$8</f>
        <v>0</v>
      </c>
      <c r="E10" s="370"/>
      <c r="F10" s="369" t="n">
        <f aca="false">recette!F3*F$8</f>
        <v>0</v>
      </c>
      <c r="G10" s="504" t="n">
        <f aca="false">recette!G3*G$8</f>
        <v>0</v>
      </c>
      <c r="H10" s="369" t="n">
        <f aca="false">recette!H3*H$8</f>
        <v>0</v>
      </c>
      <c r="I10" s="370"/>
      <c r="J10" s="369" t="n">
        <f aca="false">recette!J3*J$8</f>
        <v>0</v>
      </c>
      <c r="K10" s="369" t="n">
        <f aca="false">recette!K3*K$8</f>
        <v>0</v>
      </c>
      <c r="L10" s="370"/>
      <c r="M10" s="369" t="n">
        <f aca="false">recette!M3*M$8</f>
        <v>0</v>
      </c>
      <c r="N10" s="369"/>
      <c r="O10" s="370"/>
      <c r="P10" s="369" t="n">
        <f aca="false">recette!P3*P$8</f>
        <v>0</v>
      </c>
      <c r="Q10" s="370"/>
      <c r="R10" s="369" t="n">
        <f aca="false">recette!R3*R$8</f>
        <v>0</v>
      </c>
      <c r="S10" s="370"/>
      <c r="T10" s="369" t="n">
        <f aca="false">recette!T3*T$8</f>
        <v>0</v>
      </c>
      <c r="U10" s="370"/>
      <c r="V10" s="369" t="n">
        <f aca="false">recette!V3*V$8</f>
        <v>0</v>
      </c>
      <c r="W10" s="370"/>
      <c r="X10" s="504" t="n">
        <f aca="false">recette!X3*X$8</f>
        <v>0</v>
      </c>
      <c r="Y10" s="370"/>
      <c r="Z10" s="504" t="n">
        <f aca="false">recette!Z3*Z$8</f>
        <v>0</v>
      </c>
      <c r="AA10" s="370"/>
      <c r="AB10" s="369" t="n">
        <f aca="false">recette!AB3*AB$8</f>
        <v>0</v>
      </c>
      <c r="AC10" s="369"/>
      <c r="AD10" s="369" t="n">
        <f aca="false">recette!AD3*AD$8</f>
        <v>0</v>
      </c>
      <c r="AE10" s="369"/>
      <c r="AF10" s="369" t="n">
        <f aca="false">recette!AF3*AF$8</f>
        <v>0</v>
      </c>
      <c r="AG10" s="369"/>
      <c r="AH10" s="369" t="n">
        <f aca="false">recette!AH3*AH$8</f>
        <v>0</v>
      </c>
      <c r="AI10" s="369" t="n">
        <f aca="false">recette!AI3*AI$8</f>
        <v>0</v>
      </c>
      <c r="AJ10" s="370"/>
      <c r="AK10" s="369" t="n">
        <f aca="false">recette!AJ3*AK$8</f>
        <v>0</v>
      </c>
      <c r="AL10" s="369"/>
      <c r="AM10" s="369" t="n">
        <f aca="false">recette!AL3*AM$8</f>
        <v>0</v>
      </c>
      <c r="AN10" s="369" t="n">
        <f aca="false">recette!AM3*AN$8</f>
        <v>0</v>
      </c>
      <c r="AO10" s="514" t="n">
        <f aca="false">recette!AN3*AO$8</f>
        <v>0</v>
      </c>
      <c r="AP10" s="377" t="n">
        <f aca="false">recette!AO3*AP$8</f>
        <v>0</v>
      </c>
      <c r="AQ10" s="369" t="n">
        <f aca="false">recette!AP3*AQ$8</f>
        <v>0</v>
      </c>
      <c r="AR10" s="369"/>
      <c r="AS10" s="369" t="n">
        <f aca="false">recette!AR3*AS8</f>
        <v>0</v>
      </c>
      <c r="AT10" s="369" t="n">
        <f aca="false">recette!AS3*AT8</f>
        <v>0</v>
      </c>
      <c r="AU10" s="516" t="s">
        <v>310</v>
      </c>
      <c r="AV10" s="337" t="n">
        <v>437</v>
      </c>
      <c r="AX10" s="469" t="n">
        <f aca="false">SUM(B10:AK10)</f>
        <v>0</v>
      </c>
    </row>
    <row r="11" s="337" customFormat="true" ht="27.75" hidden="false" customHeight="true" outlineLevel="0" collapsed="false">
      <c r="A11" s="300" t="s">
        <v>251</v>
      </c>
      <c r="B11" s="369" t="n">
        <f aca="false">recette!B4*B$8</f>
        <v>0</v>
      </c>
      <c r="C11" s="369" t="n">
        <f aca="false">recette!C4*C$8</f>
        <v>0</v>
      </c>
      <c r="D11" s="369" t="n">
        <f aca="false">recette!D4*D$8</f>
        <v>0</v>
      </c>
      <c r="E11" s="370"/>
      <c r="F11" s="369" t="n">
        <f aca="false">recette!F4*F$8</f>
        <v>0</v>
      </c>
      <c r="G11" s="504" t="n">
        <f aca="false">recette!G4*G$8</f>
        <v>0</v>
      </c>
      <c r="H11" s="369" t="n">
        <f aca="false">recette!H4*H$8</f>
        <v>0</v>
      </c>
      <c r="I11" s="370"/>
      <c r="J11" s="369" t="n">
        <f aca="false">recette!J4*J$8</f>
        <v>0</v>
      </c>
      <c r="K11" s="369" t="n">
        <f aca="false">recette!K4*K$8</f>
        <v>0</v>
      </c>
      <c r="L11" s="370"/>
      <c r="M11" s="369" t="n">
        <f aca="false">recette!M4*M$8</f>
        <v>0</v>
      </c>
      <c r="N11" s="369"/>
      <c r="O11" s="370"/>
      <c r="P11" s="369" t="n">
        <f aca="false">recette!P4*P$8</f>
        <v>0</v>
      </c>
      <c r="Q11" s="370"/>
      <c r="R11" s="369" t="n">
        <f aca="false">recette!R4*R$8</f>
        <v>0</v>
      </c>
      <c r="S11" s="370"/>
      <c r="T11" s="369" t="n">
        <f aca="false">recette!T4*T$8</f>
        <v>0</v>
      </c>
      <c r="U11" s="370"/>
      <c r="V11" s="369" t="n">
        <f aca="false">recette!V4*V$8</f>
        <v>0</v>
      </c>
      <c r="W11" s="370"/>
      <c r="X11" s="504" t="n">
        <f aca="false">recette!X4*X$8</f>
        <v>0</v>
      </c>
      <c r="Y11" s="370"/>
      <c r="Z11" s="504" t="n">
        <f aca="false">recette!Z4*Z$8</f>
        <v>0</v>
      </c>
      <c r="AA11" s="370"/>
      <c r="AB11" s="369" t="n">
        <f aca="false">recette!AB4*AB$8</f>
        <v>0</v>
      </c>
      <c r="AC11" s="369"/>
      <c r="AD11" s="369" t="n">
        <f aca="false">recette!AD4*AD$8</f>
        <v>0</v>
      </c>
      <c r="AE11" s="369"/>
      <c r="AF11" s="369" t="n">
        <f aca="false">recette!AF4*AF$8</f>
        <v>0</v>
      </c>
      <c r="AG11" s="369"/>
      <c r="AH11" s="369" t="n">
        <f aca="false">recette!AH4*AH$8</f>
        <v>0</v>
      </c>
      <c r="AI11" s="369" t="n">
        <f aca="false">recette!AI4*AI$8</f>
        <v>0</v>
      </c>
      <c r="AJ11" s="370"/>
      <c r="AK11" s="369" t="n">
        <f aca="false">recette!AJ4*AK$8</f>
        <v>0</v>
      </c>
      <c r="AL11" s="369"/>
      <c r="AM11" s="369" t="n">
        <f aca="false">recette!AL4*AM$8</f>
        <v>0</v>
      </c>
      <c r="AN11" s="369" t="n">
        <f aca="false">recette!AM4*AN$8</f>
        <v>0</v>
      </c>
      <c r="AO11" s="514" t="n">
        <f aca="false">recette!AN4*AO$8</f>
        <v>0</v>
      </c>
      <c r="AP11" s="377" t="n">
        <f aca="false">recette!AO4*AP$8</f>
        <v>0</v>
      </c>
      <c r="AQ11" s="369" t="n">
        <f aca="false">recette!AP4*AQ$8</f>
        <v>0</v>
      </c>
      <c r="AR11" s="369"/>
      <c r="AS11" s="369"/>
      <c r="AT11" s="369"/>
      <c r="AU11" s="517" t="s">
        <v>311</v>
      </c>
      <c r="AV11" s="104" t="n">
        <v>150</v>
      </c>
      <c r="AX11" s="469" t="n">
        <f aca="false">SUM(B11:AK11)</f>
        <v>0</v>
      </c>
    </row>
    <row r="12" s="337" customFormat="true" ht="27.75" hidden="false" customHeight="true" outlineLevel="0" collapsed="false">
      <c r="A12" s="300" t="s">
        <v>252</v>
      </c>
      <c r="B12" s="369" t="n">
        <f aca="false">recette!B5*B$8</f>
        <v>0</v>
      </c>
      <c r="C12" s="369" t="n">
        <f aca="false">recette!C5*C$8</f>
        <v>0</v>
      </c>
      <c r="D12" s="369" t="n">
        <f aca="false">recette!D5*D$8</f>
        <v>0</v>
      </c>
      <c r="E12" s="370"/>
      <c r="F12" s="369" t="n">
        <f aca="false">recette!F5*F$8</f>
        <v>0</v>
      </c>
      <c r="G12" s="504" t="n">
        <f aca="false">recette!G5*G$8</f>
        <v>0</v>
      </c>
      <c r="H12" s="369" t="n">
        <f aca="false">recette!H5*H$8</f>
        <v>0</v>
      </c>
      <c r="I12" s="370"/>
      <c r="J12" s="369" t="n">
        <f aca="false">recette!J5*J$8</f>
        <v>0</v>
      </c>
      <c r="K12" s="369" t="n">
        <f aca="false">recette!K5*K$8</f>
        <v>0</v>
      </c>
      <c r="L12" s="370"/>
      <c r="M12" s="369" t="n">
        <f aca="false">recette!M5*M$8</f>
        <v>0</v>
      </c>
      <c r="N12" s="369"/>
      <c r="O12" s="370"/>
      <c r="P12" s="369" t="n">
        <f aca="false">recette!P5*P$8</f>
        <v>0</v>
      </c>
      <c r="Q12" s="370"/>
      <c r="R12" s="369" t="n">
        <f aca="false">recette!R5*R$8</f>
        <v>0</v>
      </c>
      <c r="S12" s="370"/>
      <c r="T12" s="369" t="n">
        <f aca="false">recette!T5*T$8</f>
        <v>0</v>
      </c>
      <c r="U12" s="370"/>
      <c r="V12" s="369" t="n">
        <f aca="false">recette!V5*V$8</f>
        <v>0</v>
      </c>
      <c r="W12" s="370"/>
      <c r="X12" s="504" t="n">
        <f aca="false">recette!X5*X$8</f>
        <v>0</v>
      </c>
      <c r="Y12" s="370"/>
      <c r="Z12" s="504" t="n">
        <f aca="false">recette!Z5*Z$8</f>
        <v>0</v>
      </c>
      <c r="AA12" s="370"/>
      <c r="AB12" s="369" t="n">
        <f aca="false">recette!AB5*AB$8</f>
        <v>0</v>
      </c>
      <c r="AC12" s="369"/>
      <c r="AD12" s="369" t="n">
        <f aca="false">recette!AD5*AD$8</f>
        <v>0</v>
      </c>
      <c r="AE12" s="369"/>
      <c r="AF12" s="369" t="n">
        <f aca="false">recette!AF5*AF$8</f>
        <v>0</v>
      </c>
      <c r="AG12" s="369"/>
      <c r="AH12" s="369" t="n">
        <f aca="false">recette!AH5*AH$8</f>
        <v>0</v>
      </c>
      <c r="AI12" s="369" t="n">
        <f aca="false">recette!AI5*AI$8</f>
        <v>0</v>
      </c>
      <c r="AJ12" s="370"/>
      <c r="AK12" s="369" t="n">
        <f aca="false">recette!AJ5*AK$8</f>
        <v>0</v>
      </c>
      <c r="AL12" s="369"/>
      <c r="AM12" s="369" t="n">
        <f aca="false">recette!AL5*AM$8</f>
        <v>0</v>
      </c>
      <c r="AN12" s="369" t="n">
        <f aca="false">recette!AM5*AN$8</f>
        <v>0</v>
      </c>
      <c r="AO12" s="514" t="n">
        <f aca="false">recette!AN5*AO$8</f>
        <v>0</v>
      </c>
      <c r="AP12" s="377" t="n">
        <f aca="false">recette!AO5*AP$8</f>
        <v>0</v>
      </c>
      <c r="AQ12" s="369" t="n">
        <f aca="false">recette!AP5*AQ$8</f>
        <v>0</v>
      </c>
      <c r="AR12" s="369"/>
      <c r="AS12" s="369"/>
      <c r="AT12" s="369"/>
      <c r="AU12" s="518" t="s">
        <v>312</v>
      </c>
      <c r="AV12" s="337" t="n">
        <v>190</v>
      </c>
      <c r="AX12" s="469" t="n">
        <f aca="false">SUM(B12:AK12)</f>
        <v>0</v>
      </c>
    </row>
    <row r="13" s="502" customFormat="true" ht="27.75" hidden="false" customHeight="true" outlineLevel="0" collapsed="false">
      <c r="A13" s="495" t="s">
        <v>99</v>
      </c>
      <c r="B13" s="397" t="n">
        <f aca="false">recette!B6*B$8</f>
        <v>0</v>
      </c>
      <c r="C13" s="398" t="n">
        <f aca="false">recette!C6*C$8</f>
        <v>0</v>
      </c>
      <c r="D13" s="397" t="n">
        <f aca="false">recette!D6*D$8</f>
        <v>0</v>
      </c>
      <c r="E13" s="370"/>
      <c r="F13" s="399" t="n">
        <f aca="false">recette!F6*F$8</f>
        <v>0</v>
      </c>
      <c r="G13" s="505" t="n">
        <f aca="false">recette!G6*G$8</f>
        <v>0</v>
      </c>
      <c r="H13" s="399" t="n">
        <f aca="false">recette!H6*H$8</f>
        <v>0</v>
      </c>
      <c r="I13" s="370"/>
      <c r="J13" s="401" t="n">
        <f aca="false">recette!J6*J$8</f>
        <v>0</v>
      </c>
      <c r="K13" s="497" t="n">
        <f aca="false">recette!K6*K$8</f>
        <v>0</v>
      </c>
      <c r="L13" s="370"/>
      <c r="M13" s="403" t="n">
        <f aca="false">recette!M6*M$8</f>
        <v>0</v>
      </c>
      <c r="N13" s="404"/>
      <c r="O13" s="370"/>
      <c r="P13" s="405" t="n">
        <f aca="false">recette!P6*P$8</f>
        <v>0</v>
      </c>
      <c r="Q13" s="370"/>
      <c r="R13" s="406" t="n">
        <f aca="false">recette!R6*R$8</f>
        <v>0</v>
      </c>
      <c r="S13" s="370"/>
      <c r="T13" s="498" t="n">
        <f aca="false">recette!T6*T$8</f>
        <v>0</v>
      </c>
      <c r="U13" s="370"/>
      <c r="V13" s="407" t="n">
        <f aca="false">recette!V6*V$8</f>
        <v>0</v>
      </c>
      <c r="W13" s="370"/>
      <c r="X13" s="505" t="n">
        <f aca="false">recette!X6*X$8</f>
        <v>0</v>
      </c>
      <c r="Y13" s="370"/>
      <c r="Z13" s="506" t="n">
        <f aca="false">recette!Z6*Z$8</f>
        <v>0</v>
      </c>
      <c r="AA13" s="370"/>
      <c r="AB13" s="408" t="n">
        <f aca="false">recette!AB6*AB$8</f>
        <v>0</v>
      </c>
      <c r="AC13" s="369"/>
      <c r="AD13" s="500" t="n">
        <f aca="false">recette!AD6*AD$8</f>
        <v>0</v>
      </c>
      <c r="AE13" s="369"/>
      <c r="AF13" s="394" t="n">
        <f aca="false">recette!AF6*AF$8</f>
        <v>0</v>
      </c>
      <c r="AG13" s="369"/>
      <c r="AH13" s="397" t="n">
        <f aca="false">recette!AH6*AH$8</f>
        <v>0</v>
      </c>
      <c r="AI13" s="501" t="n">
        <f aca="false">recette!AI6*AI$8</f>
        <v>0</v>
      </c>
      <c r="AJ13" s="370"/>
      <c r="AK13" s="397" t="n">
        <f aca="false">recette!AJ6*AK$8</f>
        <v>0</v>
      </c>
      <c r="AL13" s="369"/>
      <c r="AM13" s="397" t="n">
        <f aca="false">recette!AL6*AM$8</f>
        <v>0</v>
      </c>
      <c r="AN13" s="397" t="n">
        <f aca="false">recette!AM6*AN$8</f>
        <v>0</v>
      </c>
      <c r="AO13" s="514" t="n">
        <f aca="false">recette!AN6*AO$8</f>
        <v>0</v>
      </c>
      <c r="AP13" s="377" t="n">
        <f aca="false">recette!AO6*AP$8</f>
        <v>0</v>
      </c>
      <c r="AQ13" s="397" t="n">
        <f aca="false">recette!AP6*AQ$8</f>
        <v>0</v>
      </c>
      <c r="AR13" s="378"/>
      <c r="AS13" s="374" t="n">
        <f aca="false">recette!AR6*AS8</f>
        <v>0</v>
      </c>
      <c r="AT13" s="515" t="n">
        <f aca="false">recette!AS6*AT8</f>
        <v>0</v>
      </c>
      <c r="AU13" s="518" t="s">
        <v>312</v>
      </c>
      <c r="AV13" s="502" t="n">
        <v>310</v>
      </c>
      <c r="AX13" s="469" t="n">
        <f aca="false">SUM(B13:AK13)</f>
        <v>0</v>
      </c>
      <c r="AY13" s="337"/>
      <c r="AZ13" s="337"/>
      <c r="BA13" s="337"/>
      <c r="BB13" s="337"/>
      <c r="BC13" s="337"/>
      <c r="BD13" s="337"/>
      <c r="BE13" s="503"/>
      <c r="BF13" s="503"/>
      <c r="BG13" s="503"/>
      <c r="BH13" s="503"/>
      <c r="BI13" s="503"/>
      <c r="BJ13" s="503"/>
      <c r="BK13" s="503"/>
      <c r="BL13" s="503"/>
      <c r="BM13" s="503"/>
      <c r="BN13" s="503"/>
      <c r="BO13" s="503"/>
      <c r="BP13" s="503"/>
      <c r="BQ13" s="503"/>
      <c r="BR13" s="503"/>
      <c r="BS13" s="503"/>
    </row>
    <row r="14" s="502" customFormat="true" ht="27.75" hidden="false" customHeight="true" outlineLevel="0" collapsed="false">
      <c r="A14" s="495" t="s">
        <v>253</v>
      </c>
      <c r="B14" s="397"/>
      <c r="C14" s="398"/>
      <c r="D14" s="397"/>
      <c r="E14" s="370"/>
      <c r="F14" s="399"/>
      <c r="G14" s="505"/>
      <c r="H14" s="399"/>
      <c r="I14" s="370"/>
      <c r="J14" s="401"/>
      <c r="K14" s="497"/>
      <c r="L14" s="370"/>
      <c r="M14" s="403"/>
      <c r="N14" s="404"/>
      <c r="O14" s="370"/>
      <c r="P14" s="405"/>
      <c r="Q14" s="370"/>
      <c r="R14" s="406"/>
      <c r="S14" s="370"/>
      <c r="T14" s="498"/>
      <c r="U14" s="370"/>
      <c r="V14" s="407"/>
      <c r="W14" s="370"/>
      <c r="X14" s="505"/>
      <c r="Y14" s="370"/>
      <c r="Z14" s="506" t="n">
        <f aca="false">recette!Z7*Z$8</f>
        <v>0</v>
      </c>
      <c r="AA14" s="370"/>
      <c r="AB14" s="408"/>
      <c r="AC14" s="369"/>
      <c r="AD14" s="500"/>
      <c r="AE14" s="369"/>
      <c r="AF14" s="394"/>
      <c r="AG14" s="369"/>
      <c r="AH14" s="397"/>
      <c r="AI14" s="501"/>
      <c r="AJ14" s="370"/>
      <c r="AK14" s="397"/>
      <c r="AL14" s="369"/>
      <c r="AM14" s="397"/>
      <c r="AN14" s="397"/>
      <c r="AO14" s="514" t="n">
        <f aca="false">recette!AN7*AO$8</f>
        <v>0</v>
      </c>
      <c r="AP14" s="377" t="n">
        <f aca="false">recette!AO7*AP$8</f>
        <v>0</v>
      </c>
      <c r="AQ14" s="397"/>
      <c r="AR14" s="378"/>
      <c r="AS14" s="374"/>
      <c r="AT14" s="515"/>
      <c r="AU14" s="491" t="s">
        <v>313</v>
      </c>
      <c r="AV14" s="519" t="n">
        <v>620</v>
      </c>
      <c r="AX14" s="469"/>
      <c r="AY14" s="337"/>
      <c r="AZ14" s="337"/>
      <c r="BA14" s="337"/>
      <c r="BB14" s="337"/>
      <c r="BC14" s="337"/>
      <c r="BD14" s="337"/>
      <c r="BE14" s="503"/>
      <c r="BF14" s="503"/>
      <c r="BG14" s="503"/>
      <c r="BH14" s="503"/>
      <c r="BI14" s="503"/>
      <c r="BJ14" s="503"/>
      <c r="BK14" s="503"/>
      <c r="BL14" s="503"/>
      <c r="BM14" s="503"/>
      <c r="BN14" s="503"/>
      <c r="BO14" s="503"/>
      <c r="BP14" s="503"/>
      <c r="BQ14" s="503"/>
      <c r="BR14" s="503"/>
      <c r="BS14" s="503"/>
    </row>
    <row r="15" s="337" customFormat="true" ht="27.75" hidden="false" customHeight="true" outlineLevel="0" collapsed="false">
      <c r="A15" s="300" t="s">
        <v>254</v>
      </c>
      <c r="B15" s="369" t="n">
        <f aca="false">recette!B8*B$8</f>
        <v>0</v>
      </c>
      <c r="C15" s="369" t="n">
        <f aca="false">recette!C8*C$8</f>
        <v>0</v>
      </c>
      <c r="D15" s="369" t="n">
        <f aca="false">recette!D8*D$8</f>
        <v>0</v>
      </c>
      <c r="E15" s="370"/>
      <c r="F15" s="369" t="n">
        <f aca="false">recette!F8*F$8</f>
        <v>0</v>
      </c>
      <c r="G15" s="504" t="n">
        <f aca="false">recette!G8*G$8</f>
        <v>0</v>
      </c>
      <c r="H15" s="369" t="n">
        <f aca="false">recette!H8*H$8</f>
        <v>0</v>
      </c>
      <c r="I15" s="370"/>
      <c r="J15" s="369" t="n">
        <f aca="false">recette!J8*J$8</f>
        <v>0</v>
      </c>
      <c r="K15" s="369" t="n">
        <f aca="false">recette!K8*K$8</f>
        <v>0</v>
      </c>
      <c r="L15" s="370"/>
      <c r="M15" s="369" t="n">
        <f aca="false">recette!M8*M$8</f>
        <v>0</v>
      </c>
      <c r="N15" s="369"/>
      <c r="O15" s="370"/>
      <c r="P15" s="369" t="n">
        <f aca="false">recette!P8*P$8</f>
        <v>0</v>
      </c>
      <c r="Q15" s="370"/>
      <c r="R15" s="369" t="n">
        <f aca="false">recette!R8*R$8</f>
        <v>0</v>
      </c>
      <c r="S15" s="370"/>
      <c r="T15" s="369" t="n">
        <f aca="false">recette!T8*T$8</f>
        <v>0</v>
      </c>
      <c r="U15" s="370"/>
      <c r="V15" s="369" t="n">
        <f aca="false">recette!V8*V$8</f>
        <v>0</v>
      </c>
      <c r="W15" s="370"/>
      <c r="X15" s="504" t="n">
        <f aca="false">recette!X8*X$8</f>
        <v>0</v>
      </c>
      <c r="Y15" s="370"/>
      <c r="Z15" s="504" t="n">
        <f aca="false">recette!Z8*Z$8</f>
        <v>0</v>
      </c>
      <c r="AA15" s="370"/>
      <c r="AB15" s="369" t="n">
        <f aca="false">recette!AB8*AB$8</f>
        <v>0</v>
      </c>
      <c r="AC15" s="369"/>
      <c r="AD15" s="369" t="n">
        <f aca="false">recette!AD8*AD$8</f>
        <v>0</v>
      </c>
      <c r="AE15" s="369"/>
      <c r="AF15" s="369" t="n">
        <f aca="false">recette!AF8*AF$8</f>
        <v>0</v>
      </c>
      <c r="AG15" s="369"/>
      <c r="AH15" s="369" t="n">
        <f aca="false">recette!AH8*AH$8</f>
        <v>0</v>
      </c>
      <c r="AI15" s="369" t="n">
        <f aca="false">recette!AI8*AI$8</f>
        <v>0</v>
      </c>
      <c r="AJ15" s="370"/>
      <c r="AK15" s="369" t="n">
        <f aca="false">recette!AJ8*AK$8</f>
        <v>0</v>
      </c>
      <c r="AL15" s="369"/>
      <c r="AM15" s="369" t="n">
        <f aca="false">recette!AL8*AM$8</f>
        <v>0</v>
      </c>
      <c r="AN15" s="369" t="n">
        <f aca="false">recette!AM8*AN$8</f>
        <v>0</v>
      </c>
      <c r="AO15" s="514" t="n">
        <f aca="false">recette!AN8*AO$8</f>
        <v>0</v>
      </c>
      <c r="AP15" s="377" t="n">
        <f aca="false">recette!AO8*AP$8</f>
        <v>0</v>
      </c>
      <c r="AQ15" s="369" t="n">
        <f aca="false">recette!AP8*AQ$8</f>
        <v>0</v>
      </c>
      <c r="AR15" s="369"/>
      <c r="AS15" s="369"/>
      <c r="AT15" s="369"/>
      <c r="AU15" s="520" t="s">
        <v>313</v>
      </c>
      <c r="AV15" s="519" t="n">
        <v>1240</v>
      </c>
      <c r="AX15" s="469" t="n">
        <f aca="false">SUM(B15:AK15)</f>
        <v>0</v>
      </c>
    </row>
    <row r="16" s="502" customFormat="true" ht="27.75" hidden="false" customHeight="true" outlineLevel="0" collapsed="false">
      <c r="A16" s="495" t="s">
        <v>52</v>
      </c>
      <c r="B16" s="397" t="n">
        <f aca="false">recette!B9*B$8</f>
        <v>0</v>
      </c>
      <c r="C16" s="398" t="n">
        <f aca="false">recette!C9*C$8</f>
        <v>0</v>
      </c>
      <c r="D16" s="397" t="n">
        <f aca="false">recette!D9*D$8</f>
        <v>0</v>
      </c>
      <c r="E16" s="370"/>
      <c r="F16" s="399" t="n">
        <f aca="false">recette!F9*F$8</f>
        <v>0</v>
      </c>
      <c r="G16" s="505" t="n">
        <f aca="false">recette!G9*G$8</f>
        <v>0</v>
      </c>
      <c r="H16" s="399" t="n">
        <f aca="false">recette!H9*H$8</f>
        <v>0</v>
      </c>
      <c r="I16" s="370"/>
      <c r="J16" s="401" t="n">
        <f aca="false">recette!J9*J$8</f>
        <v>0</v>
      </c>
      <c r="K16" s="497" t="n">
        <f aca="false">recette!K9*K$8</f>
        <v>0</v>
      </c>
      <c r="L16" s="370"/>
      <c r="M16" s="403" t="n">
        <f aca="false">recette!M9*M$8</f>
        <v>0</v>
      </c>
      <c r="N16" s="404"/>
      <c r="O16" s="370"/>
      <c r="P16" s="405" t="n">
        <f aca="false">recette!P9*P$8</f>
        <v>0</v>
      </c>
      <c r="Q16" s="370"/>
      <c r="R16" s="406" t="n">
        <f aca="false">recette!R9*R$8</f>
        <v>0</v>
      </c>
      <c r="S16" s="370"/>
      <c r="T16" s="498" t="n">
        <f aca="false">recette!T9*T$8</f>
        <v>0</v>
      </c>
      <c r="U16" s="370"/>
      <c r="V16" s="407" t="n">
        <f aca="false">recette!V9*V$8</f>
        <v>0</v>
      </c>
      <c r="W16" s="370"/>
      <c r="X16" s="505" t="n">
        <f aca="false">recette!X9*X$8</f>
        <v>0</v>
      </c>
      <c r="Y16" s="370"/>
      <c r="Z16" s="506" t="n">
        <f aca="false">recette!Z9*Z$8</f>
        <v>0</v>
      </c>
      <c r="AA16" s="370"/>
      <c r="AB16" s="408" t="n">
        <f aca="false">recette!AB9*AB$8</f>
        <v>0</v>
      </c>
      <c r="AC16" s="369"/>
      <c r="AD16" s="500" t="n">
        <f aca="false">recette!AD9*AD$8</f>
        <v>0</v>
      </c>
      <c r="AE16" s="369"/>
      <c r="AF16" s="394" t="n">
        <f aca="false">recette!AF9*AF$8</f>
        <v>0</v>
      </c>
      <c r="AG16" s="369"/>
      <c r="AH16" s="397" t="n">
        <f aca="false">recette!AH9*AH$8</f>
        <v>0</v>
      </c>
      <c r="AI16" s="501" t="n">
        <f aca="false">recette!AI9*AI$8</f>
        <v>0</v>
      </c>
      <c r="AJ16" s="370"/>
      <c r="AK16" s="397" t="n">
        <f aca="false">recette!AJ9*AK$8</f>
        <v>0</v>
      </c>
      <c r="AL16" s="369"/>
      <c r="AM16" s="397" t="n">
        <f aca="false">recette!AL9*AM$8</f>
        <v>0</v>
      </c>
      <c r="AN16" s="397" t="n">
        <f aca="false">recette!AM9*AN$8</f>
        <v>0</v>
      </c>
      <c r="AO16" s="514" t="n">
        <f aca="false">recette!AN9*AO$8</f>
        <v>0</v>
      </c>
      <c r="AP16" s="377" t="n">
        <f aca="false">recette!AO9*AP$8</f>
        <v>0</v>
      </c>
      <c r="AQ16" s="397" t="n">
        <f aca="false">recette!AP9*AQ$8</f>
        <v>0</v>
      </c>
      <c r="AR16" s="378"/>
      <c r="AS16" s="374" t="n">
        <f aca="false">recette!AR9*AS$8</f>
        <v>0</v>
      </c>
      <c r="AT16" s="515" t="n">
        <f aca="false">recette!AS9*AT$8</f>
        <v>0</v>
      </c>
      <c r="AU16" s="491"/>
      <c r="AX16" s="469" t="n">
        <f aca="false">SUM(B16:AK16)</f>
        <v>0</v>
      </c>
      <c r="AY16" s="337"/>
      <c r="AZ16" s="337"/>
      <c r="BA16" s="337"/>
      <c r="BB16" s="337"/>
      <c r="BC16" s="337"/>
      <c r="BD16" s="337"/>
      <c r="BE16" s="503"/>
      <c r="BF16" s="503"/>
      <c r="BG16" s="503"/>
      <c r="BH16" s="503"/>
      <c r="BI16" s="503"/>
      <c r="BJ16" s="503"/>
      <c r="BK16" s="503"/>
      <c r="BL16" s="503"/>
      <c r="BM16" s="503"/>
      <c r="BN16" s="503"/>
      <c r="BO16" s="503"/>
      <c r="BP16" s="503"/>
      <c r="BQ16" s="503"/>
      <c r="BR16" s="503"/>
      <c r="BS16" s="503"/>
    </row>
    <row r="17" s="337" customFormat="true" ht="27.75" hidden="false" customHeight="true" outlineLevel="0" collapsed="false">
      <c r="A17" s="300" t="s">
        <v>53</v>
      </c>
      <c r="B17" s="369" t="n">
        <f aca="false">recette!B10*B$8</f>
        <v>0</v>
      </c>
      <c r="C17" s="369" t="n">
        <f aca="false">recette!C10*C$8</f>
        <v>0</v>
      </c>
      <c r="D17" s="369" t="n">
        <f aca="false">recette!D10*D$8</f>
        <v>0</v>
      </c>
      <c r="E17" s="370"/>
      <c r="F17" s="369" t="n">
        <f aca="false">recette!F10*F$8</f>
        <v>0</v>
      </c>
      <c r="G17" s="504" t="n">
        <f aca="false">recette!G10*G$8</f>
        <v>0</v>
      </c>
      <c r="H17" s="369" t="n">
        <f aca="false">recette!H10*H$8</f>
        <v>0</v>
      </c>
      <c r="I17" s="370"/>
      <c r="J17" s="369" t="n">
        <f aca="false">recette!J10*J$8</f>
        <v>0</v>
      </c>
      <c r="K17" s="369" t="n">
        <f aca="false">recette!K10*K$8</f>
        <v>0</v>
      </c>
      <c r="L17" s="370"/>
      <c r="M17" s="369" t="n">
        <f aca="false">recette!M10*M$8</f>
        <v>0</v>
      </c>
      <c r="N17" s="369"/>
      <c r="O17" s="370"/>
      <c r="P17" s="369" t="n">
        <f aca="false">recette!P10*P$8</f>
        <v>0</v>
      </c>
      <c r="Q17" s="370"/>
      <c r="R17" s="369" t="n">
        <f aca="false">recette!R10*R$8</f>
        <v>0</v>
      </c>
      <c r="S17" s="370"/>
      <c r="T17" s="369" t="n">
        <f aca="false">recette!T10*T$8</f>
        <v>0</v>
      </c>
      <c r="U17" s="370"/>
      <c r="V17" s="369" t="n">
        <f aca="false">recette!V10*V$8</f>
        <v>0</v>
      </c>
      <c r="W17" s="370"/>
      <c r="X17" s="504" t="n">
        <f aca="false">recette!X10*X$8</f>
        <v>0</v>
      </c>
      <c r="Y17" s="370"/>
      <c r="Z17" s="504" t="n">
        <f aca="false">recette!Z10*Z$8</f>
        <v>0</v>
      </c>
      <c r="AA17" s="370"/>
      <c r="AB17" s="369" t="n">
        <f aca="false">recette!AB10*AB$8</f>
        <v>0</v>
      </c>
      <c r="AC17" s="369"/>
      <c r="AD17" s="369" t="n">
        <f aca="false">recette!AD10*AD$8</f>
        <v>0</v>
      </c>
      <c r="AE17" s="369"/>
      <c r="AF17" s="369" t="n">
        <f aca="false">recette!AF10*AF$8</f>
        <v>0</v>
      </c>
      <c r="AG17" s="369"/>
      <c r="AH17" s="369" t="n">
        <f aca="false">recette!AH10*AH$8</f>
        <v>0</v>
      </c>
      <c r="AI17" s="369" t="n">
        <f aca="false">recette!AI10*AI$8</f>
        <v>0</v>
      </c>
      <c r="AJ17" s="370"/>
      <c r="AK17" s="369" t="n">
        <f aca="false">recette!AJ10*AK$8</f>
        <v>0</v>
      </c>
      <c r="AL17" s="369"/>
      <c r="AM17" s="369" t="n">
        <f aca="false">recette!AL10*AM$8</f>
        <v>0</v>
      </c>
      <c r="AN17" s="369" t="n">
        <f aca="false">recette!AM10*AN$8</f>
        <v>0</v>
      </c>
      <c r="AO17" s="514" t="n">
        <f aca="false">recette!AN10*AO$8</f>
        <v>0</v>
      </c>
      <c r="AP17" s="377" t="n">
        <f aca="false">recette!AO10*AP$8</f>
        <v>0</v>
      </c>
      <c r="AQ17" s="369" t="n">
        <f aca="false">recette!AP10*AQ$8</f>
        <v>0</v>
      </c>
      <c r="AR17" s="369"/>
      <c r="AS17" s="369" t="n">
        <f aca="false">recette!AR10*AS$8</f>
        <v>0</v>
      </c>
      <c r="AT17" s="369" t="n">
        <f aca="false">recette!AS10*AT$8</f>
        <v>0</v>
      </c>
      <c r="AU17" s="491" t="s">
        <v>314</v>
      </c>
      <c r="AV17" s="337" t="n">
        <v>590</v>
      </c>
      <c r="AX17" s="469" t="n">
        <f aca="false">SUM(B17:AK17)</f>
        <v>0</v>
      </c>
    </row>
    <row r="18" s="502" customFormat="true" ht="27.75" hidden="false" customHeight="true" outlineLevel="0" collapsed="false">
      <c r="A18" s="495" t="s">
        <v>255</v>
      </c>
      <c r="B18" s="397" t="n">
        <f aca="false">recette!B11*B$8</f>
        <v>0</v>
      </c>
      <c r="C18" s="398" t="n">
        <f aca="false">recette!C11*C$8</f>
        <v>0</v>
      </c>
      <c r="D18" s="397" t="n">
        <f aca="false">recette!D11*D$8</f>
        <v>0</v>
      </c>
      <c r="E18" s="370"/>
      <c r="F18" s="399" t="n">
        <f aca="false">recette!F11*F$8</f>
        <v>0</v>
      </c>
      <c r="G18" s="505" t="n">
        <f aca="false">recette!G11*G$8</f>
        <v>0</v>
      </c>
      <c r="H18" s="399" t="n">
        <f aca="false">recette!H11*H$8</f>
        <v>0</v>
      </c>
      <c r="I18" s="370"/>
      <c r="J18" s="401" t="n">
        <f aca="false">recette!J11*J$8</f>
        <v>0</v>
      </c>
      <c r="K18" s="497" t="n">
        <f aca="false">recette!K11*K$8</f>
        <v>0</v>
      </c>
      <c r="L18" s="370"/>
      <c r="M18" s="403" t="n">
        <f aca="false">recette!M11*M$8</f>
        <v>0</v>
      </c>
      <c r="N18" s="404"/>
      <c r="O18" s="370"/>
      <c r="P18" s="405" t="n">
        <f aca="false">recette!P11*P$8</f>
        <v>0</v>
      </c>
      <c r="Q18" s="370"/>
      <c r="R18" s="406" t="n">
        <f aca="false">recette!R11*R$8</f>
        <v>0</v>
      </c>
      <c r="S18" s="370"/>
      <c r="T18" s="498" t="n">
        <f aca="false">recette!T11*T$8</f>
        <v>0</v>
      </c>
      <c r="U18" s="370"/>
      <c r="V18" s="407" t="n">
        <f aca="false">recette!V11*V$8</f>
        <v>0</v>
      </c>
      <c r="W18" s="370"/>
      <c r="X18" s="505" t="n">
        <f aca="false">recette!X11*X$8</f>
        <v>0</v>
      </c>
      <c r="Y18" s="370"/>
      <c r="Z18" s="506" t="n">
        <f aca="false">recette!Z11*Z$8</f>
        <v>0</v>
      </c>
      <c r="AA18" s="370"/>
      <c r="AB18" s="408" t="n">
        <f aca="false">recette!AB11*AB$8</f>
        <v>0</v>
      </c>
      <c r="AC18" s="369"/>
      <c r="AD18" s="500" t="n">
        <f aca="false">recette!AD11*AD$8</f>
        <v>0</v>
      </c>
      <c r="AE18" s="369"/>
      <c r="AF18" s="394" t="n">
        <f aca="false">recette!AF11*AF$8</f>
        <v>0</v>
      </c>
      <c r="AG18" s="369"/>
      <c r="AH18" s="397" t="n">
        <f aca="false">recette!AH11*AH$8</f>
        <v>0</v>
      </c>
      <c r="AI18" s="501" t="n">
        <f aca="false">recette!AI11*AI$8</f>
        <v>0</v>
      </c>
      <c r="AJ18" s="370"/>
      <c r="AK18" s="397" t="n">
        <f aca="false">recette!AJ11*AK$8</f>
        <v>0</v>
      </c>
      <c r="AL18" s="369"/>
      <c r="AM18" s="397" t="n">
        <f aca="false">recette!AL11*AM$8</f>
        <v>0</v>
      </c>
      <c r="AN18" s="397" t="n">
        <f aca="false">recette!AM11*AN$8</f>
        <v>0</v>
      </c>
      <c r="AO18" s="514" t="n">
        <f aca="false">recette!AN11*AO$8</f>
        <v>0</v>
      </c>
      <c r="AP18" s="377" t="n">
        <f aca="false">recette!AO11*AP$8</f>
        <v>0</v>
      </c>
      <c r="AQ18" s="397" t="n">
        <f aca="false">recette!AP11*AQ$8</f>
        <v>0</v>
      </c>
      <c r="AR18" s="378"/>
      <c r="AS18" s="374" t="n">
        <f aca="false">recette!AR11*AS$8</f>
        <v>0</v>
      </c>
      <c r="AT18" s="515" t="n">
        <f aca="false">recette!AS11*AT$8</f>
        <v>0</v>
      </c>
      <c r="AU18" s="491" t="s">
        <v>315</v>
      </c>
      <c r="AV18" s="337" t="n">
        <v>570</v>
      </c>
      <c r="AX18" s="469" t="n">
        <f aca="false">SUM(B18:AK18)</f>
        <v>0</v>
      </c>
      <c r="AY18" s="337"/>
      <c r="AZ18" s="337"/>
      <c r="BA18" s="337"/>
      <c r="BB18" s="337"/>
      <c r="BC18" s="337"/>
      <c r="BD18" s="337"/>
      <c r="BE18" s="503"/>
      <c r="BF18" s="503"/>
      <c r="BG18" s="503"/>
      <c r="BH18" s="503"/>
      <c r="BI18" s="503"/>
      <c r="BJ18" s="503"/>
      <c r="BK18" s="503"/>
      <c r="BL18" s="503"/>
      <c r="BM18" s="503"/>
      <c r="BN18" s="503"/>
      <c r="BO18" s="503"/>
      <c r="BP18" s="503"/>
      <c r="BQ18" s="503"/>
      <c r="BR18" s="503"/>
      <c r="BS18" s="503"/>
    </row>
    <row r="19" s="337" customFormat="true" ht="27.75" hidden="false" customHeight="true" outlineLevel="0" collapsed="false">
      <c r="A19" s="300" t="s">
        <v>89</v>
      </c>
      <c r="B19" s="369" t="n">
        <f aca="false">recette!B12*B$8</f>
        <v>0</v>
      </c>
      <c r="C19" s="369" t="n">
        <f aca="false">recette!C12*C$8</f>
        <v>0</v>
      </c>
      <c r="D19" s="369" t="n">
        <f aca="false">recette!D12*D$8</f>
        <v>0</v>
      </c>
      <c r="E19" s="370"/>
      <c r="F19" s="369" t="n">
        <f aca="false">recette!F12*F$8</f>
        <v>0</v>
      </c>
      <c r="G19" s="504" t="n">
        <f aca="false">recette!G12*G$8</f>
        <v>0</v>
      </c>
      <c r="H19" s="369" t="n">
        <f aca="false">recette!H12*H$8</f>
        <v>0</v>
      </c>
      <c r="I19" s="370"/>
      <c r="J19" s="369" t="n">
        <f aca="false">recette!J12*J$8</f>
        <v>0</v>
      </c>
      <c r="K19" s="369" t="n">
        <f aca="false">recette!K12*K$8</f>
        <v>0</v>
      </c>
      <c r="L19" s="370"/>
      <c r="M19" s="369" t="n">
        <f aca="false">recette!M12*M$8</f>
        <v>0</v>
      </c>
      <c r="N19" s="369"/>
      <c r="O19" s="370"/>
      <c r="P19" s="369" t="n">
        <f aca="false">recette!P12*P$8</f>
        <v>0</v>
      </c>
      <c r="Q19" s="370"/>
      <c r="R19" s="369" t="n">
        <f aca="false">recette!R12*R$8</f>
        <v>0</v>
      </c>
      <c r="S19" s="370"/>
      <c r="T19" s="369" t="n">
        <f aca="false">recette!T12*T$8</f>
        <v>0</v>
      </c>
      <c r="U19" s="370"/>
      <c r="V19" s="369" t="n">
        <f aca="false">recette!V12*V$8</f>
        <v>0</v>
      </c>
      <c r="W19" s="370"/>
      <c r="X19" s="504" t="n">
        <f aca="false">recette!X12*X$8</f>
        <v>0</v>
      </c>
      <c r="Y19" s="370"/>
      <c r="Z19" s="504" t="n">
        <f aca="false">recette!Z12*Z$8</f>
        <v>0</v>
      </c>
      <c r="AA19" s="370"/>
      <c r="AB19" s="369" t="n">
        <f aca="false">recette!AB12*AB$8</f>
        <v>0</v>
      </c>
      <c r="AC19" s="369"/>
      <c r="AD19" s="369" t="n">
        <f aca="false">recette!AD12*AD$8</f>
        <v>0</v>
      </c>
      <c r="AE19" s="369"/>
      <c r="AF19" s="369" t="n">
        <f aca="false">recette!AF12*AF$8</f>
        <v>0</v>
      </c>
      <c r="AG19" s="369"/>
      <c r="AH19" s="369" t="n">
        <f aca="false">recette!AH12*AH$8</f>
        <v>0</v>
      </c>
      <c r="AI19" s="369" t="n">
        <f aca="false">recette!AI12*AI$8</f>
        <v>0</v>
      </c>
      <c r="AJ19" s="370"/>
      <c r="AK19" s="369" t="n">
        <f aca="false">recette!AJ12*AK$8</f>
        <v>0</v>
      </c>
      <c r="AL19" s="369"/>
      <c r="AM19" s="369" t="n">
        <f aca="false">recette!AL12*AM$8</f>
        <v>0</v>
      </c>
      <c r="AN19" s="369" t="n">
        <f aca="false">recette!AM12*AN$8</f>
        <v>0</v>
      </c>
      <c r="AO19" s="514" t="n">
        <f aca="false">recette!AN12*AO$8</f>
        <v>0</v>
      </c>
      <c r="AP19" s="377" t="n">
        <f aca="false">recette!AO12*AP$8</f>
        <v>0</v>
      </c>
      <c r="AQ19" s="369" t="n">
        <f aca="false">recette!AP12*AQ$8</f>
        <v>0</v>
      </c>
      <c r="AR19" s="369"/>
      <c r="AS19" s="369"/>
      <c r="AT19" s="369"/>
      <c r="AU19" s="491" t="s">
        <v>316</v>
      </c>
      <c r="AV19" s="337" t="n">
        <v>1180</v>
      </c>
      <c r="AX19" s="469" t="n">
        <f aca="false">SUM(B19:AK19)</f>
        <v>0</v>
      </c>
    </row>
    <row r="20" s="502" customFormat="true" ht="27.75" hidden="false" customHeight="true" outlineLevel="0" collapsed="false">
      <c r="A20" s="495" t="s">
        <v>256</v>
      </c>
      <c r="B20" s="397" t="n">
        <f aca="false">recette!B14*B$8</f>
        <v>0</v>
      </c>
      <c r="C20" s="398" t="n">
        <f aca="false">recette!C14*C$8</f>
        <v>0</v>
      </c>
      <c r="D20" s="397" t="n">
        <f aca="false">recette!D14*D$8</f>
        <v>0</v>
      </c>
      <c r="E20" s="370"/>
      <c r="F20" s="399" t="n">
        <f aca="false">recette!F14*F$8</f>
        <v>0</v>
      </c>
      <c r="G20" s="505" t="n">
        <f aca="false">recette!G14*G$8</f>
        <v>0</v>
      </c>
      <c r="H20" s="399" t="n">
        <f aca="false">recette!H14*H$8</f>
        <v>0</v>
      </c>
      <c r="I20" s="370"/>
      <c r="J20" s="401" t="n">
        <f aca="false">recette!J14*J$8</f>
        <v>0</v>
      </c>
      <c r="K20" s="497" t="n">
        <f aca="false">recette!K14*K$8</f>
        <v>0</v>
      </c>
      <c r="L20" s="370"/>
      <c r="M20" s="403" t="n">
        <f aca="false">recette!M14*M$8</f>
        <v>0</v>
      </c>
      <c r="N20" s="404"/>
      <c r="O20" s="370"/>
      <c r="P20" s="405" t="n">
        <f aca="false">recette!P14*P$8</f>
        <v>0</v>
      </c>
      <c r="Q20" s="370"/>
      <c r="R20" s="406" t="n">
        <f aca="false">recette!R14*R$8</f>
        <v>0</v>
      </c>
      <c r="S20" s="370"/>
      <c r="T20" s="498" t="n">
        <f aca="false">recette!T14*T$8</f>
        <v>0</v>
      </c>
      <c r="U20" s="370"/>
      <c r="V20" s="407" t="n">
        <f aca="false">recette!V14*V$8</f>
        <v>0</v>
      </c>
      <c r="W20" s="370"/>
      <c r="X20" s="505" t="n">
        <f aca="false">recette!X14*X$8</f>
        <v>0</v>
      </c>
      <c r="Y20" s="370"/>
      <c r="Z20" s="506" t="n">
        <f aca="false">recette!Z14*Z$8</f>
        <v>0</v>
      </c>
      <c r="AA20" s="370"/>
      <c r="AB20" s="408" t="n">
        <f aca="false">recette!AB14*AB$8</f>
        <v>0</v>
      </c>
      <c r="AC20" s="369"/>
      <c r="AD20" s="500" t="n">
        <f aca="false">recette!AD14*AD$8</f>
        <v>0</v>
      </c>
      <c r="AE20" s="369"/>
      <c r="AF20" s="394" t="n">
        <f aca="false">recette!AF14*AF$8</f>
        <v>0</v>
      </c>
      <c r="AG20" s="369"/>
      <c r="AH20" s="397" t="n">
        <f aca="false">recette!AH14*AH$8</f>
        <v>0</v>
      </c>
      <c r="AI20" s="501" t="n">
        <f aca="false">recette!AI14*AI$8</f>
        <v>0</v>
      </c>
      <c r="AJ20" s="337"/>
      <c r="AK20" s="397" t="n">
        <f aca="false">recette!AJ14*AK$8</f>
        <v>0</v>
      </c>
      <c r="AL20" s="369"/>
      <c r="AM20" s="397" t="n">
        <f aca="false">recette!AL14*AM$8</f>
        <v>0</v>
      </c>
      <c r="AN20" s="397" t="n">
        <f aca="false">recette!AM14*AN$8</f>
        <v>0</v>
      </c>
      <c r="AO20" s="514" t="n">
        <f aca="false">recette!AN13*AO$8</f>
        <v>0</v>
      </c>
      <c r="AP20" s="377" t="n">
        <f aca="false">recette!AO13*AP$8</f>
        <v>0</v>
      </c>
      <c r="AQ20" s="397" t="n">
        <f aca="false">recette!AP14*AQ$8</f>
        <v>0</v>
      </c>
      <c r="AR20" s="378"/>
      <c r="AS20" s="374"/>
      <c r="AT20" s="515"/>
      <c r="AU20" s="491" t="s">
        <v>317</v>
      </c>
      <c r="AV20" s="337" t="n">
        <v>1140</v>
      </c>
      <c r="AX20" s="469" t="n">
        <f aca="false">SUM(B20:AK20)</f>
        <v>0</v>
      </c>
      <c r="AY20" s="337"/>
      <c r="AZ20" s="337"/>
      <c r="BA20" s="337"/>
      <c r="BB20" s="337"/>
      <c r="BC20" s="337"/>
      <c r="BD20" s="337"/>
      <c r="BE20" s="503"/>
      <c r="BF20" s="503"/>
      <c r="BG20" s="503"/>
      <c r="BH20" s="503"/>
      <c r="BI20" s="503"/>
      <c r="BJ20" s="503"/>
      <c r="BK20" s="503"/>
      <c r="BL20" s="503"/>
      <c r="BM20" s="503"/>
      <c r="BN20" s="503"/>
      <c r="BO20" s="503"/>
      <c r="BP20" s="503"/>
      <c r="BQ20" s="503"/>
      <c r="BR20" s="503"/>
      <c r="BS20" s="503"/>
    </row>
    <row r="21" s="337" customFormat="true" ht="27.75" hidden="false" customHeight="true" outlineLevel="0" collapsed="false">
      <c r="A21" s="300" t="s">
        <v>257</v>
      </c>
      <c r="B21" s="369" t="n">
        <f aca="false">recette!B15*B$8</f>
        <v>0</v>
      </c>
      <c r="C21" s="369" t="n">
        <f aca="false">recette!C15*C$8</f>
        <v>0</v>
      </c>
      <c r="D21" s="369" t="n">
        <f aca="false">recette!D15*D$8</f>
        <v>0</v>
      </c>
      <c r="E21" s="370"/>
      <c r="F21" s="369" t="n">
        <f aca="false">recette!F15*F$8</f>
        <v>0</v>
      </c>
      <c r="G21" s="504" t="n">
        <f aca="false">recette!G15*G$8</f>
        <v>0</v>
      </c>
      <c r="H21" s="369" t="n">
        <f aca="false">recette!H15*H$8</f>
        <v>0</v>
      </c>
      <c r="I21" s="370"/>
      <c r="J21" s="369" t="n">
        <f aca="false">recette!J15*J$8</f>
        <v>0</v>
      </c>
      <c r="K21" s="369" t="n">
        <f aca="false">recette!K15*K$8</f>
        <v>0</v>
      </c>
      <c r="L21" s="370"/>
      <c r="M21" s="369" t="n">
        <f aca="false">recette!M15*M$8</f>
        <v>0</v>
      </c>
      <c r="N21" s="369"/>
      <c r="O21" s="370"/>
      <c r="P21" s="369" t="n">
        <f aca="false">recette!P15*P$8</f>
        <v>0</v>
      </c>
      <c r="Q21" s="370"/>
      <c r="R21" s="369" t="n">
        <f aca="false">recette!R15*R$8</f>
        <v>0</v>
      </c>
      <c r="S21" s="370"/>
      <c r="T21" s="369" t="n">
        <f aca="false">recette!T15*T$8</f>
        <v>0</v>
      </c>
      <c r="U21" s="370"/>
      <c r="V21" s="369" t="n">
        <f aca="false">recette!V15*V$8</f>
        <v>0</v>
      </c>
      <c r="W21" s="370"/>
      <c r="X21" s="504" t="n">
        <f aca="false">recette!X15*X$8</f>
        <v>0</v>
      </c>
      <c r="Y21" s="370"/>
      <c r="Z21" s="504" t="n">
        <f aca="false">recette!Z15*Z$8</f>
        <v>0</v>
      </c>
      <c r="AA21" s="370"/>
      <c r="AB21" s="369" t="n">
        <f aca="false">recette!AB15*AB$8</f>
        <v>0</v>
      </c>
      <c r="AC21" s="369"/>
      <c r="AD21" s="369" t="n">
        <f aca="false">recette!AD15*AD$8</f>
        <v>0</v>
      </c>
      <c r="AE21" s="369"/>
      <c r="AF21" s="369" t="n">
        <f aca="false">recette!AF15*AF$8</f>
        <v>0</v>
      </c>
      <c r="AG21" s="369"/>
      <c r="AH21" s="369" t="n">
        <f aca="false">recette!AH15*AH$8</f>
        <v>0</v>
      </c>
      <c r="AI21" s="369" t="n">
        <f aca="false">recette!AI15*AI$8</f>
        <v>0</v>
      </c>
      <c r="AK21" s="369" t="n">
        <f aca="false">recette!AJ15*AK$8</f>
        <v>0</v>
      </c>
      <c r="AL21" s="369"/>
      <c r="AM21" s="369" t="n">
        <f aca="false">recette!AL15*AM$8</f>
        <v>0</v>
      </c>
      <c r="AN21" s="369" t="n">
        <f aca="false">recette!AM15*AN$8</f>
        <v>0</v>
      </c>
      <c r="AO21" s="514" t="n">
        <f aca="false">recette!AN14*AO$8</f>
        <v>0</v>
      </c>
      <c r="AP21" s="377" t="n">
        <f aca="false">recette!AO14*AP$8</f>
        <v>0</v>
      </c>
      <c r="AQ21" s="369" t="n">
        <f aca="false">recette!AP15*AQ$8</f>
        <v>0</v>
      </c>
      <c r="AR21" s="369"/>
      <c r="AS21" s="369"/>
      <c r="AT21" s="369"/>
      <c r="AU21" s="491" t="s">
        <v>318</v>
      </c>
      <c r="AV21" s="337" t="n">
        <v>3560</v>
      </c>
      <c r="AX21" s="469" t="n">
        <f aca="false">SUM(B21:AK21)</f>
        <v>0</v>
      </c>
    </row>
    <row r="22" s="502" customFormat="true" ht="27.75" hidden="false" customHeight="true" outlineLevel="0" collapsed="false">
      <c r="A22" s="495" t="s">
        <v>259</v>
      </c>
      <c r="B22" s="397" t="n">
        <f aca="false">recette!B16*B$8</f>
        <v>0</v>
      </c>
      <c r="C22" s="398" t="n">
        <f aca="false">recette!C16*C$8</f>
        <v>0</v>
      </c>
      <c r="D22" s="397" t="n">
        <f aca="false">recette!D16*D$8</f>
        <v>0</v>
      </c>
      <c r="E22" s="370"/>
      <c r="F22" s="399" t="n">
        <f aca="false">recette!F16*F$8</f>
        <v>0</v>
      </c>
      <c r="G22" s="505" t="n">
        <f aca="false">recette!G16*G$8</f>
        <v>0</v>
      </c>
      <c r="H22" s="399" t="n">
        <f aca="false">recette!H16*H$8</f>
        <v>0</v>
      </c>
      <c r="I22" s="370"/>
      <c r="J22" s="401" t="n">
        <f aca="false">recette!J16*J$8</f>
        <v>0</v>
      </c>
      <c r="K22" s="497" t="n">
        <f aca="false">recette!K16*K$8</f>
        <v>0</v>
      </c>
      <c r="L22" s="370"/>
      <c r="M22" s="403" t="n">
        <f aca="false">recette!M16*M$8</f>
        <v>0</v>
      </c>
      <c r="N22" s="404"/>
      <c r="O22" s="370"/>
      <c r="P22" s="405" t="n">
        <f aca="false">recette!P16*P$8</f>
        <v>0</v>
      </c>
      <c r="Q22" s="370"/>
      <c r="R22" s="406" t="n">
        <f aca="false">recette!R16*R$8</f>
        <v>0</v>
      </c>
      <c r="S22" s="370"/>
      <c r="T22" s="498" t="n">
        <f aca="false">recette!T16*T$8</f>
        <v>0</v>
      </c>
      <c r="U22" s="370"/>
      <c r="V22" s="407" t="n">
        <f aca="false">recette!V16*V$8</f>
        <v>0</v>
      </c>
      <c r="W22" s="370"/>
      <c r="X22" s="505" t="n">
        <f aca="false">recette!X16*X$8</f>
        <v>0</v>
      </c>
      <c r="Y22" s="370"/>
      <c r="Z22" s="506" t="n">
        <f aca="false">recette!Z16*Z$8</f>
        <v>0</v>
      </c>
      <c r="AA22" s="370"/>
      <c r="AB22" s="408" t="n">
        <f aca="false">recette!AB16*AB$8</f>
        <v>0</v>
      </c>
      <c r="AC22" s="369"/>
      <c r="AD22" s="500" t="n">
        <f aca="false">recette!AD16*AD$8</f>
        <v>0</v>
      </c>
      <c r="AE22" s="369"/>
      <c r="AF22" s="394" t="n">
        <f aca="false">recette!AF16*AF$8</f>
        <v>0</v>
      </c>
      <c r="AG22" s="369"/>
      <c r="AH22" s="397" t="n">
        <f aca="false">recette!AH16*AH$8</f>
        <v>0</v>
      </c>
      <c r="AI22" s="501" t="n">
        <f aca="false">recette!AI16*AI$8</f>
        <v>0</v>
      </c>
      <c r="AJ22" s="337"/>
      <c r="AK22" s="397" t="n">
        <f aca="false">recette!AJ16*AK$8</f>
        <v>0</v>
      </c>
      <c r="AL22" s="369"/>
      <c r="AM22" s="397" t="n">
        <f aca="false">recette!AL16*AM$8</f>
        <v>0</v>
      </c>
      <c r="AN22" s="397" t="n">
        <f aca="false">recette!AM16*AN$8</f>
        <v>0</v>
      </c>
      <c r="AO22" s="514" t="n">
        <f aca="false">recette!AN15*AO$8</f>
        <v>0</v>
      </c>
      <c r="AP22" s="377" t="n">
        <f aca="false">recette!AO15*AP$8</f>
        <v>0</v>
      </c>
      <c r="AQ22" s="397" t="n">
        <f aca="false">recette!AP16*AQ$8</f>
        <v>0</v>
      </c>
      <c r="AR22" s="378"/>
      <c r="AS22" s="374"/>
      <c r="AT22" s="515"/>
      <c r="AU22" s="491" t="s">
        <v>319</v>
      </c>
      <c r="AV22" s="502" t="n">
        <v>620</v>
      </c>
      <c r="AX22" s="469" t="n">
        <f aca="false">SUM(B22:AK22)</f>
        <v>0</v>
      </c>
      <c r="AY22" s="337"/>
      <c r="AZ22" s="337"/>
      <c r="BA22" s="337"/>
      <c r="BB22" s="337"/>
      <c r="BC22" s="337"/>
      <c r="BD22" s="337"/>
      <c r="BE22" s="503"/>
      <c r="BF22" s="503"/>
      <c r="BG22" s="503"/>
      <c r="BH22" s="503"/>
      <c r="BI22" s="503"/>
      <c r="BJ22" s="503"/>
      <c r="BK22" s="503"/>
      <c r="BL22" s="503"/>
      <c r="BM22" s="503"/>
      <c r="BN22" s="503"/>
      <c r="BO22" s="503"/>
      <c r="BP22" s="503"/>
      <c r="BQ22" s="503"/>
      <c r="BR22" s="503"/>
      <c r="BS22" s="503"/>
    </row>
    <row r="23" s="337" customFormat="true" ht="27.75" hidden="false" customHeight="true" outlineLevel="0" collapsed="false">
      <c r="A23" s="300" t="s">
        <v>260</v>
      </c>
      <c r="B23" s="369" t="n">
        <f aca="false">recette!B17*B$8</f>
        <v>0</v>
      </c>
      <c r="C23" s="369" t="n">
        <f aca="false">recette!C17*C$8</f>
        <v>0</v>
      </c>
      <c r="D23" s="369" t="n">
        <f aca="false">recette!D17*D$8</f>
        <v>0</v>
      </c>
      <c r="E23" s="370"/>
      <c r="F23" s="369" t="n">
        <f aca="false">recette!F17*F$8</f>
        <v>0</v>
      </c>
      <c r="G23" s="504" t="n">
        <f aca="false">recette!G17*G$8</f>
        <v>0</v>
      </c>
      <c r="H23" s="369" t="n">
        <f aca="false">recette!H17*H$8</f>
        <v>0</v>
      </c>
      <c r="I23" s="370"/>
      <c r="J23" s="369" t="n">
        <f aca="false">recette!J17*J$8</f>
        <v>0</v>
      </c>
      <c r="K23" s="369" t="n">
        <f aca="false">recette!K17*K$8</f>
        <v>0</v>
      </c>
      <c r="L23" s="370"/>
      <c r="M23" s="369" t="n">
        <f aca="false">recette!M17*M$8</f>
        <v>0</v>
      </c>
      <c r="N23" s="369"/>
      <c r="O23" s="370"/>
      <c r="P23" s="369" t="n">
        <f aca="false">recette!P17*P$8</f>
        <v>0</v>
      </c>
      <c r="Q23" s="370"/>
      <c r="R23" s="369" t="n">
        <f aca="false">recette!R17*R$8</f>
        <v>0</v>
      </c>
      <c r="S23" s="370"/>
      <c r="T23" s="369" t="n">
        <f aca="false">recette!T17*T$8</f>
        <v>0</v>
      </c>
      <c r="U23" s="370"/>
      <c r="V23" s="369" t="n">
        <f aca="false">recette!V17*V$8</f>
        <v>0</v>
      </c>
      <c r="W23" s="370"/>
      <c r="X23" s="504" t="n">
        <f aca="false">recette!X17*X$8</f>
        <v>0</v>
      </c>
      <c r="Y23" s="370"/>
      <c r="Z23" s="504" t="n">
        <f aca="false">recette!Z17*Z$8</f>
        <v>0</v>
      </c>
      <c r="AA23" s="370"/>
      <c r="AB23" s="369" t="n">
        <f aca="false">recette!AB17*AB$8</f>
        <v>0</v>
      </c>
      <c r="AC23" s="369"/>
      <c r="AD23" s="369" t="n">
        <f aca="false">recette!AD17*AD$8</f>
        <v>0</v>
      </c>
      <c r="AE23" s="369"/>
      <c r="AF23" s="369" t="n">
        <f aca="false">recette!AF17*AF$8</f>
        <v>0</v>
      </c>
      <c r="AG23" s="369"/>
      <c r="AH23" s="369" t="n">
        <f aca="false">recette!AH17*AH$8</f>
        <v>0</v>
      </c>
      <c r="AI23" s="369" t="n">
        <f aca="false">recette!AI17*AI$8</f>
        <v>0</v>
      </c>
      <c r="AK23" s="369" t="n">
        <f aca="false">recette!AJ17*AK$8</f>
        <v>0</v>
      </c>
      <c r="AL23" s="369"/>
      <c r="AM23" s="369" t="n">
        <f aca="false">recette!AL17*AM$8</f>
        <v>0</v>
      </c>
      <c r="AN23" s="369" t="n">
        <f aca="false">recette!AM17*AN$8</f>
        <v>0</v>
      </c>
      <c r="AO23" s="514" t="n">
        <f aca="false">recette!AN16*AO$8</f>
        <v>0</v>
      </c>
      <c r="AP23" s="377" t="n">
        <f aca="false">recette!AO16*AP$8</f>
        <v>0</v>
      </c>
      <c r="AQ23" s="369" t="n">
        <f aca="false">recette!AP17*AQ$8</f>
        <v>0</v>
      </c>
      <c r="AR23" s="369"/>
      <c r="AS23" s="369"/>
      <c r="AT23" s="369"/>
      <c r="AU23" s="513" t="s">
        <v>320</v>
      </c>
      <c r="AV23" s="337" t="n">
        <v>1230</v>
      </c>
      <c r="AX23" s="469" t="n">
        <f aca="false">SUM(B23:AK23)</f>
        <v>0</v>
      </c>
    </row>
    <row r="24" s="502" customFormat="true" ht="27.75" hidden="false" customHeight="true" outlineLevel="0" collapsed="false">
      <c r="A24" s="495" t="s">
        <v>262</v>
      </c>
      <c r="B24" s="397" t="n">
        <f aca="false">recette!B18*B$8</f>
        <v>0</v>
      </c>
      <c r="C24" s="398" t="n">
        <f aca="false">recette!C18*C$8</f>
        <v>0</v>
      </c>
      <c r="D24" s="397" t="n">
        <f aca="false">recette!D18*D$8</f>
        <v>0</v>
      </c>
      <c r="E24" s="370"/>
      <c r="F24" s="399" t="n">
        <f aca="false">recette!F18*F$8</f>
        <v>0</v>
      </c>
      <c r="G24" s="505" t="n">
        <f aca="false">recette!G18*G$8</f>
        <v>0</v>
      </c>
      <c r="H24" s="399" t="n">
        <f aca="false">recette!H18*H$8</f>
        <v>0</v>
      </c>
      <c r="I24" s="370"/>
      <c r="J24" s="401" t="n">
        <f aca="false">recette!J18*J$8</f>
        <v>0</v>
      </c>
      <c r="K24" s="497" t="n">
        <f aca="false">recette!K18*K$8</f>
        <v>0</v>
      </c>
      <c r="L24" s="370"/>
      <c r="M24" s="403" t="n">
        <f aca="false">recette!M18*M$8</f>
        <v>0</v>
      </c>
      <c r="N24" s="404"/>
      <c r="O24" s="370"/>
      <c r="P24" s="405" t="n">
        <f aca="false">recette!P18*P$8</f>
        <v>0</v>
      </c>
      <c r="Q24" s="370"/>
      <c r="R24" s="406" t="n">
        <f aca="false">recette!R18*R$8</f>
        <v>0</v>
      </c>
      <c r="S24" s="370"/>
      <c r="T24" s="498" t="n">
        <f aca="false">recette!T18*T$8</f>
        <v>0</v>
      </c>
      <c r="U24" s="370"/>
      <c r="V24" s="407" t="n">
        <f aca="false">recette!V18*V$8</f>
        <v>0</v>
      </c>
      <c r="W24" s="370"/>
      <c r="X24" s="505" t="n">
        <f aca="false">recette!X18*X$8</f>
        <v>0</v>
      </c>
      <c r="Y24" s="370"/>
      <c r="Z24" s="506" t="n">
        <f aca="false">recette!Z18*Z$8</f>
        <v>0</v>
      </c>
      <c r="AA24" s="370"/>
      <c r="AB24" s="408" t="n">
        <f aca="false">recette!AB18*AB$8</f>
        <v>0</v>
      </c>
      <c r="AC24" s="369"/>
      <c r="AD24" s="500" t="n">
        <f aca="false">recette!AD18*AD$8</f>
        <v>0</v>
      </c>
      <c r="AE24" s="369"/>
      <c r="AF24" s="394" t="n">
        <f aca="false">recette!AF18*AF$8</f>
        <v>0</v>
      </c>
      <c r="AG24" s="369"/>
      <c r="AH24" s="397" t="n">
        <f aca="false">recette!AH18*AH$8</f>
        <v>0</v>
      </c>
      <c r="AI24" s="501" t="n">
        <f aca="false">recette!AI18*AI$8</f>
        <v>0</v>
      </c>
      <c r="AJ24" s="337"/>
      <c r="AK24" s="397" t="n">
        <f aca="false">recette!AJ18*AK$8</f>
        <v>0</v>
      </c>
      <c r="AL24" s="369"/>
      <c r="AM24" s="397" t="n">
        <f aca="false">recette!AL18*AM$8</f>
        <v>0</v>
      </c>
      <c r="AN24" s="397" t="n">
        <f aca="false">recette!AM18*AN$8</f>
        <v>0</v>
      </c>
      <c r="AO24" s="514" t="n">
        <f aca="false">recette!AN17*AO$8</f>
        <v>0</v>
      </c>
      <c r="AP24" s="377" t="n">
        <f aca="false">recette!AO17*AP$8</f>
        <v>0</v>
      </c>
      <c r="AQ24" s="397" t="n">
        <f aca="false">recette!AP18*AQ$8</f>
        <v>0</v>
      </c>
      <c r="AR24" s="378"/>
      <c r="AS24" s="374"/>
      <c r="AT24" s="515"/>
      <c r="AU24" s="491" t="s">
        <v>321</v>
      </c>
      <c r="AV24" s="502" t="n">
        <v>2460</v>
      </c>
      <c r="AX24" s="469" t="n">
        <f aca="false">SUM(B24:AK24)</f>
        <v>0</v>
      </c>
      <c r="AY24" s="337"/>
      <c r="AZ24" s="337"/>
      <c r="BA24" s="337"/>
      <c r="BB24" s="337"/>
      <c r="BC24" s="337"/>
      <c r="BD24" s="337"/>
      <c r="BE24" s="503"/>
      <c r="BF24" s="503"/>
      <c r="BG24" s="503"/>
      <c r="BH24" s="503"/>
      <c r="BI24" s="503"/>
      <c r="BJ24" s="503"/>
      <c r="BK24" s="503"/>
      <c r="BL24" s="503"/>
      <c r="BM24" s="503"/>
      <c r="BN24" s="503"/>
      <c r="BO24" s="503"/>
      <c r="BP24" s="503"/>
      <c r="BQ24" s="503"/>
      <c r="BR24" s="503"/>
      <c r="BS24" s="503"/>
    </row>
    <row r="25" s="337" customFormat="true" ht="27.75" hidden="false" customHeight="true" outlineLevel="0" collapsed="false">
      <c r="A25" s="300" t="s">
        <v>263</v>
      </c>
      <c r="B25" s="369" t="n">
        <f aca="false">recette!B19*B$8</f>
        <v>0</v>
      </c>
      <c r="C25" s="369" t="n">
        <f aca="false">recette!C19*C$8</f>
        <v>0</v>
      </c>
      <c r="D25" s="369" t="n">
        <f aca="false">recette!D19*D$8</f>
        <v>0</v>
      </c>
      <c r="E25" s="370"/>
      <c r="F25" s="369" t="n">
        <f aca="false">recette!F19*F$8</f>
        <v>0</v>
      </c>
      <c r="G25" s="504" t="n">
        <f aca="false">recette!G19*G$8</f>
        <v>0</v>
      </c>
      <c r="H25" s="369" t="n">
        <f aca="false">recette!H19*H$8</f>
        <v>0</v>
      </c>
      <c r="I25" s="370"/>
      <c r="J25" s="369" t="n">
        <f aca="false">recette!J19*J$8</f>
        <v>0</v>
      </c>
      <c r="K25" s="369" t="n">
        <f aca="false">recette!K19*K$8</f>
        <v>0</v>
      </c>
      <c r="L25" s="370"/>
      <c r="M25" s="369" t="n">
        <f aca="false">recette!M19*M$8</f>
        <v>0</v>
      </c>
      <c r="N25" s="369"/>
      <c r="O25" s="370"/>
      <c r="P25" s="369" t="n">
        <f aca="false">recette!P19*P$8</f>
        <v>0</v>
      </c>
      <c r="Q25" s="370"/>
      <c r="R25" s="369" t="n">
        <f aca="false">recette!R19*R$8</f>
        <v>0</v>
      </c>
      <c r="S25" s="370"/>
      <c r="T25" s="369" t="n">
        <f aca="false">recette!T19*T$8</f>
        <v>0</v>
      </c>
      <c r="U25" s="370"/>
      <c r="V25" s="369" t="n">
        <f aca="false">recette!V19*V$8</f>
        <v>0</v>
      </c>
      <c r="W25" s="370"/>
      <c r="X25" s="504" t="n">
        <f aca="false">recette!X19*X$8</f>
        <v>0</v>
      </c>
      <c r="Y25" s="370"/>
      <c r="Z25" s="504" t="n">
        <f aca="false">recette!Z19*Z$8</f>
        <v>0</v>
      </c>
      <c r="AA25" s="370"/>
      <c r="AB25" s="369" t="n">
        <f aca="false">recette!AB19*AB$8</f>
        <v>0</v>
      </c>
      <c r="AC25" s="369"/>
      <c r="AD25" s="369" t="n">
        <f aca="false">recette!AD19*AD$8</f>
        <v>0</v>
      </c>
      <c r="AE25" s="369"/>
      <c r="AF25" s="369" t="n">
        <f aca="false">recette!AF19*AF$8</f>
        <v>0</v>
      </c>
      <c r="AG25" s="369"/>
      <c r="AH25" s="369" t="n">
        <f aca="false">recette!AH19*AH$8</f>
        <v>0</v>
      </c>
      <c r="AI25" s="369" t="n">
        <f aca="false">recette!AI19*AI$8</f>
        <v>0</v>
      </c>
      <c r="AK25" s="369" t="n">
        <f aca="false">recette!AJ19*AK$8</f>
        <v>0</v>
      </c>
      <c r="AL25" s="369"/>
      <c r="AM25" s="369" t="n">
        <f aca="false">recette!AL19*AM$8</f>
        <v>0</v>
      </c>
      <c r="AN25" s="369" t="n">
        <f aca="false">recette!AM19*AN$8</f>
        <v>0</v>
      </c>
      <c r="AO25" s="514" t="n">
        <f aca="false">recette!AN18*AO$8</f>
        <v>0</v>
      </c>
      <c r="AP25" s="377" t="n">
        <f aca="false">recette!AO18*AP$8</f>
        <v>0</v>
      </c>
      <c r="AQ25" s="369" t="n">
        <f aca="false">recette!AP19*AQ$8</f>
        <v>0</v>
      </c>
      <c r="AR25" s="369"/>
      <c r="AS25" s="369"/>
      <c r="AT25" s="369"/>
      <c r="AU25" s="513"/>
      <c r="AX25" s="469" t="n">
        <f aca="false">SUM(B25:AK25)</f>
        <v>0</v>
      </c>
    </row>
    <row r="26" s="502" customFormat="true" ht="27.75" hidden="false" customHeight="true" outlineLevel="0" collapsed="false">
      <c r="A26" s="495" t="s">
        <v>322</v>
      </c>
      <c r="B26" s="397" t="n">
        <f aca="false">recette!B20*B$8</f>
        <v>0</v>
      </c>
      <c r="C26" s="398" t="n">
        <f aca="false">recette!C20*C$8</f>
        <v>0</v>
      </c>
      <c r="D26" s="397" t="n">
        <f aca="false">recette!D20*D$8</f>
        <v>0</v>
      </c>
      <c r="E26" s="370"/>
      <c r="F26" s="399" t="n">
        <f aca="false">recette!F20*F$8</f>
        <v>0</v>
      </c>
      <c r="G26" s="505" t="n">
        <f aca="false">recette!G20*G$8</f>
        <v>0</v>
      </c>
      <c r="H26" s="399" t="n">
        <f aca="false">recette!H20*H$8</f>
        <v>0</v>
      </c>
      <c r="I26" s="370"/>
      <c r="J26" s="401" t="n">
        <f aca="false">recette!J20*J$8</f>
        <v>0</v>
      </c>
      <c r="K26" s="497" t="n">
        <f aca="false">recette!K20*K$8</f>
        <v>0</v>
      </c>
      <c r="L26" s="370"/>
      <c r="M26" s="403" t="n">
        <f aca="false">recette!M20*M$8</f>
        <v>0</v>
      </c>
      <c r="N26" s="404"/>
      <c r="O26" s="370"/>
      <c r="P26" s="405" t="n">
        <f aca="false">recette!P20*P$8</f>
        <v>0</v>
      </c>
      <c r="Q26" s="370"/>
      <c r="R26" s="406" t="n">
        <f aca="false">recette!R20*R$8</f>
        <v>0</v>
      </c>
      <c r="S26" s="370"/>
      <c r="T26" s="498" t="n">
        <f aca="false">recette!T20*T$8</f>
        <v>0</v>
      </c>
      <c r="U26" s="370"/>
      <c r="V26" s="407" t="n">
        <f aca="false">recette!V20*V$8</f>
        <v>0</v>
      </c>
      <c r="W26" s="370"/>
      <c r="X26" s="505" t="n">
        <f aca="false">recette!X20*X$8</f>
        <v>0</v>
      </c>
      <c r="Y26" s="370"/>
      <c r="Z26" s="506" t="n">
        <f aca="false">recette!Z20*Z$8</f>
        <v>0</v>
      </c>
      <c r="AA26" s="370"/>
      <c r="AB26" s="408" t="n">
        <f aca="false">recette!AB20*AB$8</f>
        <v>0</v>
      </c>
      <c r="AC26" s="369"/>
      <c r="AD26" s="500" t="n">
        <f aca="false">recette!AD20*AD$8</f>
        <v>0</v>
      </c>
      <c r="AE26" s="369"/>
      <c r="AF26" s="394" t="n">
        <f aca="false">recette!AF20*AF$8</f>
        <v>0</v>
      </c>
      <c r="AG26" s="369"/>
      <c r="AH26" s="397" t="n">
        <f aca="false">recette!AH20*AH$8</f>
        <v>0</v>
      </c>
      <c r="AI26" s="501" t="n">
        <f aca="false">recette!AI20*AI$8</f>
        <v>0</v>
      </c>
      <c r="AJ26" s="337"/>
      <c r="AK26" s="397" t="n">
        <f aca="false">recette!AJ20*AK$8</f>
        <v>0</v>
      </c>
      <c r="AL26" s="369"/>
      <c r="AM26" s="397" t="n">
        <f aca="false">recette!AL20*AM$8</f>
        <v>0</v>
      </c>
      <c r="AN26" s="397" t="n">
        <f aca="false">recette!AM20*AN$8</f>
        <v>0</v>
      </c>
      <c r="AO26" s="514" t="n">
        <f aca="false">recette!AN19*AO$8</f>
        <v>0</v>
      </c>
      <c r="AP26" s="377" t="n">
        <f aca="false">recette!AO19*AP$8</f>
        <v>0</v>
      </c>
      <c r="AQ26" s="397" t="n">
        <f aca="false">recette!AP20*AQ$8</f>
        <v>0</v>
      </c>
      <c r="AR26" s="378"/>
      <c r="AS26" s="374"/>
      <c r="AT26" s="515"/>
      <c r="AU26" s="491"/>
      <c r="AX26" s="469" t="n">
        <f aca="false">SUM(B26:AK26)</f>
        <v>0</v>
      </c>
      <c r="AY26" s="337"/>
      <c r="AZ26" s="337"/>
      <c r="BA26" s="337"/>
      <c r="BB26" s="337"/>
      <c r="BC26" s="337"/>
      <c r="BD26" s="337"/>
      <c r="BE26" s="503"/>
      <c r="BF26" s="503"/>
      <c r="BG26" s="503"/>
      <c r="BH26" s="503"/>
      <c r="BI26" s="503"/>
      <c r="BJ26" s="503"/>
      <c r="BK26" s="503"/>
      <c r="BL26" s="503"/>
      <c r="BM26" s="503"/>
      <c r="BN26" s="503"/>
      <c r="BO26" s="503"/>
      <c r="BP26" s="503"/>
      <c r="BQ26" s="503"/>
      <c r="BR26" s="503"/>
      <c r="BS26" s="503"/>
    </row>
    <row r="27" s="523" customFormat="true" ht="27.75" hidden="false" customHeight="true" outlineLevel="0" collapsed="false">
      <c r="A27" s="495" t="s">
        <v>266</v>
      </c>
      <c r="B27" s="397"/>
      <c r="C27" s="398"/>
      <c r="D27" s="397"/>
      <c r="E27" s="370"/>
      <c r="F27" s="399"/>
      <c r="G27" s="521"/>
      <c r="H27" s="399"/>
      <c r="I27" s="370"/>
      <c r="J27" s="401"/>
      <c r="K27" s="497"/>
      <c r="L27" s="370"/>
      <c r="M27" s="403"/>
      <c r="N27" s="404"/>
      <c r="O27" s="370"/>
      <c r="P27" s="405"/>
      <c r="Q27" s="370"/>
      <c r="R27" s="406"/>
      <c r="S27" s="370"/>
      <c r="T27" s="498"/>
      <c r="U27" s="370"/>
      <c r="V27" s="407"/>
      <c r="W27" s="370"/>
      <c r="X27" s="521"/>
      <c r="Y27" s="370"/>
      <c r="Z27" s="522"/>
      <c r="AA27" s="370"/>
      <c r="AB27" s="408"/>
      <c r="AC27" s="369"/>
      <c r="AD27" s="500"/>
      <c r="AE27" s="369"/>
      <c r="AF27" s="394"/>
      <c r="AG27" s="369"/>
      <c r="AH27" s="397"/>
      <c r="AI27" s="501" t="n">
        <f aca="false">recette!AI21*AI$8</f>
        <v>0</v>
      </c>
      <c r="AJ27" s="337"/>
      <c r="AK27" s="397"/>
      <c r="AL27" s="369"/>
      <c r="AM27" s="397"/>
      <c r="AN27" s="397"/>
      <c r="AO27" s="514" t="n">
        <f aca="false">recette!AN20*AO$8</f>
        <v>0</v>
      </c>
      <c r="AP27" s="377" t="n">
        <f aca="false">recette!AO20*AP$8</f>
        <v>0</v>
      </c>
      <c r="AQ27" s="397"/>
      <c r="AR27" s="378"/>
      <c r="AS27" s="374"/>
      <c r="AT27" s="515"/>
      <c r="AU27" s="491"/>
      <c r="AX27" s="469"/>
      <c r="AY27" s="337"/>
      <c r="AZ27" s="337"/>
      <c r="BA27" s="337"/>
      <c r="BB27" s="337"/>
      <c r="BC27" s="337"/>
      <c r="BD27" s="337"/>
      <c r="BE27" s="337"/>
      <c r="BF27" s="337"/>
      <c r="BG27" s="337"/>
      <c r="BH27" s="337"/>
      <c r="BI27" s="337"/>
      <c r="BJ27" s="337"/>
      <c r="BK27" s="337"/>
      <c r="BL27" s="337"/>
      <c r="BM27" s="337"/>
      <c r="BN27" s="337"/>
      <c r="BO27" s="337"/>
      <c r="BP27" s="337"/>
      <c r="BQ27" s="337"/>
      <c r="BR27" s="337"/>
      <c r="BS27" s="337"/>
    </row>
    <row r="28" s="337" customFormat="true" ht="27.75" hidden="false" customHeight="true" outlineLevel="0" collapsed="false">
      <c r="A28" s="300" t="s">
        <v>267</v>
      </c>
      <c r="B28" s="369" t="n">
        <f aca="false">recette!B22*B$8</f>
        <v>0</v>
      </c>
      <c r="C28" s="369" t="n">
        <f aca="false">recette!C22*C$8</f>
        <v>0</v>
      </c>
      <c r="D28" s="369" t="n">
        <f aca="false">recette!D22*D$8</f>
        <v>0</v>
      </c>
      <c r="E28" s="370"/>
      <c r="F28" s="369" t="n">
        <f aca="false">recette!F22*F$8</f>
        <v>0</v>
      </c>
      <c r="G28" s="504" t="n">
        <f aca="false">recette!G22*G$8</f>
        <v>0</v>
      </c>
      <c r="H28" s="369" t="n">
        <f aca="false">recette!H22*H$8</f>
        <v>0</v>
      </c>
      <c r="I28" s="370"/>
      <c r="J28" s="369" t="n">
        <f aca="false">recette!J22*J$8</f>
        <v>0</v>
      </c>
      <c r="K28" s="369" t="n">
        <f aca="false">recette!K22*K$8</f>
        <v>0</v>
      </c>
      <c r="L28" s="370"/>
      <c r="M28" s="369" t="n">
        <f aca="false">recette!M22*M$8</f>
        <v>0</v>
      </c>
      <c r="N28" s="369"/>
      <c r="O28" s="370"/>
      <c r="P28" s="369" t="n">
        <f aca="false">recette!P22*P$8</f>
        <v>0</v>
      </c>
      <c r="Q28" s="370"/>
      <c r="R28" s="369" t="n">
        <f aca="false">recette!R22*R$8</f>
        <v>0</v>
      </c>
      <c r="S28" s="370"/>
      <c r="T28" s="369" t="n">
        <f aca="false">recette!T22*T$8</f>
        <v>0</v>
      </c>
      <c r="U28" s="370"/>
      <c r="V28" s="369" t="n">
        <f aca="false">recette!V22*V$8</f>
        <v>0</v>
      </c>
      <c r="W28" s="370"/>
      <c r="X28" s="504" t="n">
        <f aca="false">recette!X22*X$8</f>
        <v>0</v>
      </c>
      <c r="Y28" s="370"/>
      <c r="Z28" s="504" t="n">
        <f aca="false">recette!Z22*Z$8</f>
        <v>0</v>
      </c>
      <c r="AA28" s="370"/>
      <c r="AB28" s="369" t="n">
        <f aca="false">recette!AB22*AB$8</f>
        <v>0</v>
      </c>
      <c r="AC28" s="369"/>
      <c r="AD28" s="369" t="n">
        <f aca="false">recette!AD22*AD$8</f>
        <v>0</v>
      </c>
      <c r="AE28" s="369"/>
      <c r="AF28" s="369" t="n">
        <f aca="false">recette!AF22*AF$8</f>
        <v>0</v>
      </c>
      <c r="AG28" s="369"/>
      <c r="AH28" s="369" t="n">
        <f aca="false">recette!AH22*AH$8</f>
        <v>0</v>
      </c>
      <c r="AI28" s="369" t="n">
        <f aca="false">recette!AI22*AI$8</f>
        <v>0</v>
      </c>
      <c r="AK28" s="369" t="n">
        <f aca="false">recette!AJ22*AK$8</f>
        <v>0</v>
      </c>
      <c r="AL28" s="369"/>
      <c r="AM28" s="369" t="n">
        <f aca="false">recette!AL22*AM$8</f>
        <v>0</v>
      </c>
      <c r="AN28" s="369" t="n">
        <f aca="false">recette!AM22*AN$8</f>
        <v>0</v>
      </c>
      <c r="AO28" s="514" t="n">
        <f aca="false">recette!AN21*AO$8</f>
        <v>0</v>
      </c>
      <c r="AP28" s="377" t="n">
        <f aca="false">recette!AO21*AP$8</f>
        <v>0</v>
      </c>
      <c r="AQ28" s="369" t="n">
        <f aca="false">recette!AP22*AQ$8</f>
        <v>0</v>
      </c>
      <c r="AR28" s="369"/>
      <c r="AS28" s="369" t="n">
        <f aca="false">recette!AR22*AS$8</f>
        <v>0</v>
      </c>
      <c r="AT28" s="369" t="n">
        <f aca="false">recette!AS22*AT$8</f>
        <v>0</v>
      </c>
      <c r="AU28" s="513"/>
      <c r="AX28" s="469" t="n">
        <f aca="false">SUM(B28:AK28)</f>
        <v>0</v>
      </c>
    </row>
    <row r="29" s="502" customFormat="true" ht="27.75" hidden="false" customHeight="true" outlineLevel="0" collapsed="false">
      <c r="A29" s="495" t="s">
        <v>323</v>
      </c>
      <c r="B29" s="397" t="n">
        <f aca="false">recette!B23*B$8</f>
        <v>0</v>
      </c>
      <c r="C29" s="398" t="n">
        <f aca="false">recette!C23*C$8</f>
        <v>0</v>
      </c>
      <c r="D29" s="397" t="n">
        <f aca="false">recette!D23*D$8</f>
        <v>0</v>
      </c>
      <c r="E29" s="370"/>
      <c r="F29" s="399" t="n">
        <f aca="false">recette!F23*F$8</f>
        <v>0</v>
      </c>
      <c r="G29" s="505" t="n">
        <f aca="false">recette!G23*G$8</f>
        <v>0</v>
      </c>
      <c r="H29" s="399" t="n">
        <f aca="false">recette!H23*H$8</f>
        <v>0</v>
      </c>
      <c r="I29" s="370"/>
      <c r="J29" s="401" t="n">
        <f aca="false">recette!J23*J$8</f>
        <v>0</v>
      </c>
      <c r="K29" s="497" t="n">
        <f aca="false">recette!K23*K$8</f>
        <v>0</v>
      </c>
      <c r="L29" s="370"/>
      <c r="M29" s="403" t="n">
        <f aca="false">recette!M23*M$8</f>
        <v>0</v>
      </c>
      <c r="N29" s="404"/>
      <c r="O29" s="370"/>
      <c r="P29" s="405" t="n">
        <f aca="false">recette!P23*P$8</f>
        <v>0</v>
      </c>
      <c r="Q29" s="370"/>
      <c r="R29" s="406" t="n">
        <f aca="false">recette!R23*R$8</f>
        <v>0</v>
      </c>
      <c r="S29" s="370"/>
      <c r="T29" s="498" t="n">
        <f aca="false">recette!T23*T$8</f>
        <v>0</v>
      </c>
      <c r="U29" s="370"/>
      <c r="V29" s="407" t="n">
        <f aca="false">recette!V23*V$8</f>
        <v>0</v>
      </c>
      <c r="W29" s="370"/>
      <c r="X29" s="505" t="n">
        <f aca="false">recette!X27*X$8</f>
        <v>0</v>
      </c>
      <c r="Y29" s="370"/>
      <c r="Z29" s="506" t="n">
        <f aca="false">recette!Z27*Z$8</f>
        <v>0</v>
      </c>
      <c r="AA29" s="370"/>
      <c r="AB29" s="408" t="n">
        <f aca="false">recette!AB23*AB$8</f>
        <v>0</v>
      </c>
      <c r="AC29" s="369"/>
      <c r="AD29" s="500" t="n">
        <f aca="false">recette!AD23*AD$8</f>
        <v>0</v>
      </c>
      <c r="AE29" s="369"/>
      <c r="AF29" s="394" t="n">
        <f aca="false">recette!AF23*AF$8</f>
        <v>0</v>
      </c>
      <c r="AG29" s="369"/>
      <c r="AH29" s="397" t="n">
        <f aca="false">recette!AH23*AH$8</f>
        <v>0</v>
      </c>
      <c r="AI29" s="501" t="n">
        <f aca="false">recette!AI23*AI$8</f>
        <v>0</v>
      </c>
      <c r="AJ29" s="337"/>
      <c r="AK29" s="397" t="n">
        <f aca="false">recette!AJ23*AK$8</f>
        <v>0</v>
      </c>
      <c r="AL29" s="369"/>
      <c r="AM29" s="397" t="n">
        <f aca="false">recette!AL27*AM$8</f>
        <v>0</v>
      </c>
      <c r="AN29" s="397" t="n">
        <f aca="false">recette!AM27*AN$8</f>
        <v>0</v>
      </c>
      <c r="AO29" s="514" t="n">
        <f aca="false">recette!AN22*AO$8</f>
        <v>0</v>
      </c>
      <c r="AP29" s="377" t="n">
        <f aca="false">recette!AO22*AP$8</f>
        <v>0</v>
      </c>
      <c r="AQ29" s="397" t="n">
        <f aca="false">recette!AP27*AQ$8</f>
        <v>0</v>
      </c>
      <c r="AR29" s="378"/>
      <c r="AS29" s="374"/>
      <c r="AT29" s="515"/>
      <c r="AU29" s="491"/>
      <c r="AV29" s="502" t="n">
        <f aca="false">50/1.918</f>
        <v>26.0688216892596</v>
      </c>
      <c r="AX29" s="469" t="n">
        <f aca="false">SUM(B29:AK29)</f>
        <v>0</v>
      </c>
      <c r="AY29" s="337"/>
      <c r="AZ29" s="337"/>
      <c r="BA29" s="337"/>
      <c r="BB29" s="337"/>
      <c r="BC29" s="337"/>
      <c r="BD29" s="337"/>
      <c r="BE29" s="503"/>
      <c r="BF29" s="503"/>
      <c r="BG29" s="503"/>
      <c r="BH29" s="503"/>
      <c r="BI29" s="503"/>
      <c r="BJ29" s="503"/>
      <c r="BK29" s="503"/>
      <c r="BL29" s="503"/>
      <c r="BM29" s="503"/>
      <c r="BN29" s="503"/>
      <c r="BO29" s="503"/>
      <c r="BP29" s="503"/>
      <c r="BQ29" s="503"/>
      <c r="BR29" s="503"/>
      <c r="BS29" s="503"/>
    </row>
    <row r="30" s="502" customFormat="true" ht="27.75" hidden="false" customHeight="true" outlineLevel="0" collapsed="false">
      <c r="A30" s="495" t="s">
        <v>272</v>
      </c>
      <c r="B30" s="397"/>
      <c r="C30" s="398"/>
      <c r="D30" s="397"/>
      <c r="E30" s="370"/>
      <c r="F30" s="399"/>
      <c r="G30" s="505"/>
      <c r="H30" s="399"/>
      <c r="I30" s="370"/>
      <c r="J30" s="401"/>
      <c r="K30" s="497"/>
      <c r="L30" s="370"/>
      <c r="M30" s="403"/>
      <c r="N30" s="404"/>
      <c r="O30" s="370"/>
      <c r="P30" s="405"/>
      <c r="Q30" s="370"/>
      <c r="R30" s="406"/>
      <c r="S30" s="370"/>
      <c r="T30" s="498"/>
      <c r="U30" s="370"/>
      <c r="V30" s="407"/>
      <c r="W30" s="370"/>
      <c r="X30" s="505"/>
      <c r="Y30" s="370"/>
      <c r="Z30" s="506"/>
      <c r="AA30" s="370"/>
      <c r="AB30" s="408"/>
      <c r="AC30" s="369"/>
      <c r="AD30" s="500"/>
      <c r="AE30" s="369"/>
      <c r="AF30" s="394"/>
      <c r="AG30" s="369"/>
      <c r="AH30" s="397"/>
      <c r="AI30" s="501"/>
      <c r="AJ30" s="337"/>
      <c r="AK30" s="397"/>
      <c r="AL30" s="369"/>
      <c r="AM30" s="397"/>
      <c r="AN30" s="397"/>
      <c r="AO30" s="514" t="n">
        <f aca="false">recette!AN23*AO$8</f>
        <v>0</v>
      </c>
      <c r="AP30" s="377" t="n">
        <f aca="false">recette!AO23*AP$8</f>
        <v>0</v>
      </c>
      <c r="AQ30" s="397"/>
      <c r="AR30" s="378"/>
      <c r="AS30" s="374"/>
      <c r="AT30" s="515"/>
      <c r="AU30" s="491"/>
      <c r="AX30" s="469"/>
      <c r="AY30" s="337"/>
      <c r="AZ30" s="337"/>
      <c r="BA30" s="337"/>
      <c r="BB30" s="337"/>
      <c r="BC30" s="337"/>
      <c r="BD30" s="337"/>
      <c r="BE30" s="503"/>
      <c r="BF30" s="503"/>
      <c r="BG30" s="503"/>
      <c r="BH30" s="503"/>
      <c r="BI30" s="503"/>
      <c r="BJ30" s="503"/>
      <c r="BK30" s="503"/>
      <c r="BL30" s="503"/>
      <c r="BM30" s="503"/>
      <c r="BN30" s="503"/>
      <c r="BO30" s="503"/>
      <c r="BP30" s="503"/>
      <c r="BQ30" s="503"/>
      <c r="BR30" s="503"/>
      <c r="BS30" s="503"/>
    </row>
    <row r="31" s="502" customFormat="true" ht="27.75" hidden="false" customHeight="true" outlineLevel="0" collapsed="false">
      <c r="A31" s="495" t="s">
        <v>324</v>
      </c>
      <c r="B31" s="397"/>
      <c r="C31" s="398"/>
      <c r="D31" s="397"/>
      <c r="E31" s="370"/>
      <c r="F31" s="399"/>
      <c r="G31" s="505"/>
      <c r="H31" s="399"/>
      <c r="I31" s="370"/>
      <c r="J31" s="401"/>
      <c r="K31" s="497"/>
      <c r="L31" s="370"/>
      <c r="M31" s="403"/>
      <c r="N31" s="404"/>
      <c r="O31" s="370"/>
      <c r="P31" s="405"/>
      <c r="Q31" s="370"/>
      <c r="R31" s="406"/>
      <c r="S31" s="370"/>
      <c r="T31" s="498"/>
      <c r="U31" s="370"/>
      <c r="V31" s="407"/>
      <c r="W31" s="370"/>
      <c r="X31" s="505"/>
      <c r="Y31" s="370"/>
      <c r="Z31" s="506"/>
      <c r="AA31" s="370"/>
      <c r="AB31" s="408"/>
      <c r="AC31" s="369"/>
      <c r="AD31" s="500"/>
      <c r="AE31" s="369"/>
      <c r="AF31" s="394"/>
      <c r="AG31" s="369"/>
      <c r="AH31" s="397"/>
      <c r="AI31" s="501"/>
      <c r="AJ31" s="337"/>
      <c r="AK31" s="397"/>
      <c r="AL31" s="369"/>
      <c r="AM31" s="397" t="n">
        <f aca="false">recette!AL23*AM$8</f>
        <v>0</v>
      </c>
      <c r="AN31" s="397" t="n">
        <f aca="false">recette!AM23*AN$8</f>
        <v>0</v>
      </c>
      <c r="AO31" s="514" t="n">
        <f aca="false">recette!AN24*AO$8</f>
        <v>0</v>
      </c>
      <c r="AP31" s="377" t="n">
        <f aca="false">recette!AO24*AP$8</f>
        <v>0</v>
      </c>
      <c r="AQ31" s="397" t="n">
        <f aca="false">recette!AP23*AQ$8</f>
        <v>0</v>
      </c>
      <c r="AR31" s="369"/>
      <c r="AS31" s="369"/>
      <c r="AT31" s="369"/>
      <c r="AU31" s="491"/>
      <c r="AX31" s="469"/>
      <c r="AY31" s="337"/>
      <c r="AZ31" s="337"/>
      <c r="BA31" s="337"/>
      <c r="BB31" s="337"/>
      <c r="BC31" s="337"/>
      <c r="BD31" s="337"/>
      <c r="BE31" s="503"/>
      <c r="BF31" s="503"/>
      <c r="BG31" s="503"/>
      <c r="BH31" s="503"/>
      <c r="BI31" s="503"/>
      <c r="BJ31" s="503"/>
      <c r="BK31" s="503"/>
      <c r="BL31" s="503"/>
      <c r="BM31" s="503"/>
      <c r="BN31" s="503"/>
      <c r="BO31" s="503"/>
      <c r="BP31" s="503"/>
      <c r="BQ31" s="503"/>
      <c r="BR31" s="503"/>
      <c r="BS31" s="503"/>
    </row>
    <row r="32" s="502" customFormat="true" ht="27.75" hidden="false" customHeight="true" outlineLevel="0" collapsed="false">
      <c r="A32" s="495" t="s">
        <v>325</v>
      </c>
      <c r="B32" s="397"/>
      <c r="C32" s="398"/>
      <c r="D32" s="397"/>
      <c r="E32" s="370"/>
      <c r="F32" s="399"/>
      <c r="G32" s="505"/>
      <c r="H32" s="399"/>
      <c r="I32" s="370"/>
      <c r="J32" s="401"/>
      <c r="K32" s="497"/>
      <c r="L32" s="370"/>
      <c r="M32" s="403"/>
      <c r="N32" s="404"/>
      <c r="O32" s="370"/>
      <c r="P32" s="405"/>
      <c r="Q32" s="370"/>
      <c r="R32" s="406"/>
      <c r="S32" s="370"/>
      <c r="T32" s="498"/>
      <c r="U32" s="370"/>
      <c r="V32" s="407"/>
      <c r="W32" s="370"/>
      <c r="X32" s="505"/>
      <c r="Y32" s="370"/>
      <c r="Z32" s="506"/>
      <c r="AA32" s="370"/>
      <c r="AB32" s="408"/>
      <c r="AC32" s="369"/>
      <c r="AD32" s="500"/>
      <c r="AE32" s="369"/>
      <c r="AF32" s="394"/>
      <c r="AG32" s="369"/>
      <c r="AH32" s="397"/>
      <c r="AI32" s="501"/>
      <c r="AJ32" s="337"/>
      <c r="AK32" s="397"/>
      <c r="AL32" s="369"/>
      <c r="AM32" s="397"/>
      <c r="AN32" s="397"/>
      <c r="AO32" s="514" t="n">
        <f aca="false">recette!AN25*AO$8</f>
        <v>0</v>
      </c>
      <c r="AP32" s="377" t="n">
        <f aca="false">recette!AO25*AP$8</f>
        <v>0</v>
      </c>
      <c r="AQ32" s="397"/>
      <c r="AR32" s="369"/>
      <c r="AS32" s="369"/>
      <c r="AT32" s="369"/>
      <c r="AU32" s="491"/>
      <c r="AX32" s="469"/>
      <c r="AY32" s="337"/>
      <c r="AZ32" s="337"/>
      <c r="BA32" s="337"/>
      <c r="BB32" s="337"/>
      <c r="BC32" s="337"/>
      <c r="BD32" s="337"/>
      <c r="BE32" s="503"/>
      <c r="BF32" s="503"/>
      <c r="BG32" s="503"/>
      <c r="BH32" s="503"/>
      <c r="BI32" s="503"/>
      <c r="BJ32" s="503"/>
      <c r="BK32" s="503"/>
      <c r="BL32" s="503"/>
      <c r="BM32" s="503"/>
      <c r="BN32" s="503"/>
      <c r="BO32" s="503"/>
      <c r="BP32" s="503"/>
      <c r="BQ32" s="503"/>
      <c r="BR32" s="503"/>
      <c r="BS32" s="503"/>
    </row>
    <row r="33" s="502" customFormat="true" ht="27.75" hidden="false" customHeight="true" outlineLevel="0" collapsed="false">
      <c r="A33" s="495" t="s">
        <v>326</v>
      </c>
      <c r="B33" s="397"/>
      <c r="C33" s="398"/>
      <c r="D33" s="397"/>
      <c r="E33" s="370"/>
      <c r="F33" s="399"/>
      <c r="G33" s="505"/>
      <c r="H33" s="399"/>
      <c r="I33" s="370"/>
      <c r="J33" s="401"/>
      <c r="K33" s="497"/>
      <c r="L33" s="370"/>
      <c r="M33" s="403"/>
      <c r="N33" s="404"/>
      <c r="O33" s="370"/>
      <c r="P33" s="405"/>
      <c r="Q33" s="370"/>
      <c r="R33" s="406"/>
      <c r="S33" s="370"/>
      <c r="T33" s="498"/>
      <c r="U33" s="370"/>
      <c r="V33" s="407"/>
      <c r="W33" s="370"/>
      <c r="X33" s="505"/>
      <c r="Y33" s="370"/>
      <c r="Z33" s="506"/>
      <c r="AA33" s="370"/>
      <c r="AB33" s="408"/>
      <c r="AC33" s="369"/>
      <c r="AD33" s="500"/>
      <c r="AE33" s="369"/>
      <c r="AF33" s="394"/>
      <c r="AG33" s="369"/>
      <c r="AH33" s="397"/>
      <c r="AI33" s="501"/>
      <c r="AJ33" s="337"/>
      <c r="AK33" s="397"/>
      <c r="AL33" s="369"/>
      <c r="AM33" s="397" t="n">
        <f aca="false">recette!AL25*AM$8</f>
        <v>0</v>
      </c>
      <c r="AN33" s="397" t="n">
        <f aca="false">recette!AM25*AN$8</f>
        <v>0</v>
      </c>
      <c r="AO33" s="514" t="n">
        <f aca="false">recette!AN26*AO$8</f>
        <v>0</v>
      </c>
      <c r="AP33" s="377" t="n">
        <f aca="false">recette!AO26*AP$8</f>
        <v>0</v>
      </c>
      <c r="AQ33" s="397" t="n">
        <f aca="false">recette!AP25*AQ$8</f>
        <v>0</v>
      </c>
      <c r="AR33" s="378"/>
      <c r="AS33" s="374"/>
      <c r="AT33" s="515"/>
      <c r="AU33" s="491"/>
      <c r="AX33" s="469"/>
      <c r="AY33" s="337"/>
      <c r="AZ33" s="337"/>
      <c r="BA33" s="337"/>
      <c r="BB33" s="337"/>
      <c r="BC33" s="337"/>
      <c r="BD33" s="337"/>
      <c r="BE33" s="503"/>
      <c r="BF33" s="503"/>
      <c r="BG33" s="503"/>
      <c r="BH33" s="503"/>
      <c r="BI33" s="503"/>
      <c r="BJ33" s="503"/>
      <c r="BK33" s="503"/>
      <c r="BL33" s="503"/>
      <c r="BM33" s="503"/>
      <c r="BN33" s="503"/>
      <c r="BO33" s="503"/>
      <c r="BP33" s="503"/>
      <c r="BQ33" s="503"/>
      <c r="BR33" s="503"/>
      <c r="BS33" s="503"/>
    </row>
    <row r="34" s="337" customFormat="true" ht="27.75" hidden="false" customHeight="true" outlineLevel="0" collapsed="false">
      <c r="A34" s="300" t="s">
        <v>327</v>
      </c>
      <c r="B34" s="369" t="n">
        <f aca="false">recette!B26*B$8</f>
        <v>0</v>
      </c>
      <c r="C34" s="369" t="n">
        <f aca="false">recette!C26*C$8</f>
        <v>0</v>
      </c>
      <c r="D34" s="369" t="n">
        <f aca="false">recette!D26*D$8</f>
        <v>0</v>
      </c>
      <c r="E34" s="370"/>
      <c r="F34" s="369" t="n">
        <f aca="false">recette!F26*F$8</f>
        <v>0</v>
      </c>
      <c r="G34" s="504" t="n">
        <f aca="false">recette!G26*G$8</f>
        <v>0</v>
      </c>
      <c r="H34" s="369" t="n">
        <f aca="false">recette!H26*H$8</f>
        <v>0</v>
      </c>
      <c r="I34" s="370"/>
      <c r="J34" s="369" t="n">
        <f aca="false">recette!J26*J$8</f>
        <v>0</v>
      </c>
      <c r="K34" s="369" t="n">
        <f aca="false">recette!K26*K$8</f>
        <v>0</v>
      </c>
      <c r="L34" s="370"/>
      <c r="M34" s="369" t="n">
        <f aca="false">recette!M26*M$8</f>
        <v>0</v>
      </c>
      <c r="N34" s="369"/>
      <c r="O34" s="370"/>
      <c r="P34" s="369" t="n">
        <f aca="false">recette!P26*P$8</f>
        <v>0</v>
      </c>
      <c r="Q34" s="370"/>
      <c r="R34" s="369" t="n">
        <f aca="false">recette!R26*R$8</f>
        <v>0</v>
      </c>
      <c r="S34" s="370"/>
      <c r="T34" s="369" t="n">
        <f aca="false">recette!T26*T$8</f>
        <v>0</v>
      </c>
      <c r="U34" s="370"/>
      <c r="V34" s="369" t="n">
        <f aca="false">recette!V26*V$8</f>
        <v>0</v>
      </c>
      <c r="W34" s="370"/>
      <c r="X34" s="504" t="n">
        <f aca="false">recette!X26*X$8</f>
        <v>0</v>
      </c>
      <c r="Y34" s="370"/>
      <c r="Z34" s="504" t="n">
        <f aca="false">recette!Z26*Z$8</f>
        <v>0</v>
      </c>
      <c r="AA34" s="370"/>
      <c r="AB34" s="369" t="n">
        <f aca="false">recette!AB26*AB$8</f>
        <v>0</v>
      </c>
      <c r="AC34" s="369"/>
      <c r="AD34" s="369" t="n">
        <f aca="false">recette!AD26*AD$8</f>
        <v>0</v>
      </c>
      <c r="AE34" s="369"/>
      <c r="AF34" s="369" t="n">
        <f aca="false">recette!AF26*AF$8</f>
        <v>0</v>
      </c>
      <c r="AG34" s="369"/>
      <c r="AH34" s="369" t="n">
        <f aca="false">recette!AH26*AH$8</f>
        <v>0</v>
      </c>
      <c r="AI34" s="369" t="n">
        <f aca="false">recette!AI26*AI$8</f>
        <v>0</v>
      </c>
      <c r="AK34" s="369" t="n">
        <f aca="false">recette!AJ26*AK$8</f>
        <v>0</v>
      </c>
      <c r="AL34" s="369"/>
      <c r="AM34" s="369" t="n">
        <f aca="false">recette!AL26*AM$8</f>
        <v>0</v>
      </c>
      <c r="AN34" s="369" t="n">
        <f aca="false">recette!AM26*AN$8</f>
        <v>0</v>
      </c>
      <c r="AO34" s="514" t="n">
        <f aca="false">recette!AN27*AO$8</f>
        <v>0</v>
      </c>
      <c r="AP34" s="377" t="n">
        <f aca="false">recette!AO27*AP$8</f>
        <v>0</v>
      </c>
      <c r="AQ34" s="369" t="n">
        <f aca="false">recette!AP26*AQ$8</f>
        <v>0</v>
      </c>
      <c r="AR34" s="369"/>
      <c r="AS34" s="369"/>
      <c r="AT34" s="369"/>
      <c r="AU34" s="513"/>
      <c r="AV34" s="337" t="n">
        <f aca="false">356/12.222</f>
        <v>29.1278023236786</v>
      </c>
      <c r="AX34" s="469" t="n">
        <f aca="false">SUM(B34:AK34)</f>
        <v>0</v>
      </c>
    </row>
    <row r="35" s="502" customFormat="true" ht="27.75" hidden="false" customHeight="true" outlineLevel="0" collapsed="false">
      <c r="A35" s="524" t="s">
        <v>273</v>
      </c>
      <c r="B35" s="397" t="n">
        <f aca="false">recette!B29*B$8</f>
        <v>0</v>
      </c>
      <c r="C35" s="398" t="n">
        <f aca="false">recette!C29*C$8</f>
        <v>0</v>
      </c>
      <c r="D35" s="397" t="n">
        <f aca="false">recette!D29*D$8</f>
        <v>0</v>
      </c>
      <c r="E35" s="370"/>
      <c r="F35" s="399" t="n">
        <f aca="false">recette!F29*F$8</f>
        <v>0</v>
      </c>
      <c r="G35" s="505" t="n">
        <f aca="false">recette!G29*G$8</f>
        <v>0</v>
      </c>
      <c r="H35" s="399" t="n">
        <f aca="false">recette!H29*H$8</f>
        <v>0</v>
      </c>
      <c r="I35" s="370"/>
      <c r="J35" s="401" t="n">
        <f aca="false">recette!J29*J$8</f>
        <v>0</v>
      </c>
      <c r="K35" s="497" t="n">
        <f aca="false">recette!K29*K$8</f>
        <v>0</v>
      </c>
      <c r="L35" s="370"/>
      <c r="M35" s="403" t="n">
        <f aca="false">recette!M29*M$8</f>
        <v>0</v>
      </c>
      <c r="N35" s="404"/>
      <c r="O35" s="370"/>
      <c r="P35" s="405" t="n">
        <f aca="false">recette!P29*P$8</f>
        <v>0</v>
      </c>
      <c r="Q35" s="370"/>
      <c r="R35" s="406" t="n">
        <f aca="false">recette!R29*R$8</f>
        <v>0</v>
      </c>
      <c r="S35" s="370"/>
      <c r="T35" s="498" t="n">
        <f aca="false">recette!T29*T$8</f>
        <v>0</v>
      </c>
      <c r="U35" s="370"/>
      <c r="V35" s="407" t="n">
        <f aca="false">recette!V29*V$8</f>
        <v>0</v>
      </c>
      <c r="W35" s="370"/>
      <c r="X35" s="505" t="n">
        <f aca="false">recette!X29*X$8</f>
        <v>0</v>
      </c>
      <c r="Y35" s="370"/>
      <c r="Z35" s="506" t="n">
        <f aca="false">recette!Z29*Z$8</f>
        <v>0</v>
      </c>
      <c r="AA35" s="370"/>
      <c r="AB35" s="408" t="n">
        <f aca="false">recette!AB29*AB$8</f>
        <v>0</v>
      </c>
      <c r="AC35" s="369"/>
      <c r="AD35" s="500" t="n">
        <f aca="false">recette!AD29*AD$8</f>
        <v>0</v>
      </c>
      <c r="AE35" s="369"/>
      <c r="AF35" s="394" t="n">
        <f aca="false">recette!AF29*AF$8</f>
        <v>0</v>
      </c>
      <c r="AG35" s="369"/>
      <c r="AH35" s="397" t="n">
        <f aca="false">recette!AH29*AH$8</f>
        <v>0</v>
      </c>
      <c r="AI35" s="501" t="n">
        <f aca="false">recette!AI29*AI$8</f>
        <v>0</v>
      </c>
      <c r="AJ35" s="337"/>
      <c r="AK35" s="369" t="n">
        <f aca="false">recette!AJ29*AK$8</f>
        <v>0</v>
      </c>
      <c r="AL35" s="369"/>
      <c r="AM35" s="369" t="n">
        <f aca="false">recette!AL29*AM$8</f>
        <v>0</v>
      </c>
      <c r="AN35" s="369" t="n">
        <f aca="false">recette!AM29*AN$8</f>
        <v>0</v>
      </c>
      <c r="AO35" s="514" t="n">
        <f aca="false">recette!AN29*AO$8</f>
        <v>0</v>
      </c>
      <c r="AP35" s="377" t="n">
        <f aca="false">recette!AO29*AP$8</f>
        <v>0</v>
      </c>
      <c r="AQ35" s="369" t="n">
        <f aca="false">recette!AP29*AQ$8</f>
        <v>0</v>
      </c>
      <c r="AR35" s="378"/>
      <c r="AS35" s="374" t="n">
        <f aca="false">recette!AR29*AS$8</f>
        <v>0</v>
      </c>
      <c r="AT35" s="515" t="n">
        <f aca="false">recette!AS29*AT$8</f>
        <v>0</v>
      </c>
      <c r="AU35" s="491"/>
      <c r="AX35" s="469" t="n">
        <f aca="false">SUM(B35:AK35)</f>
        <v>0</v>
      </c>
      <c r="AY35" s="337"/>
      <c r="AZ35" s="337"/>
      <c r="BA35" s="337"/>
      <c r="BB35" s="337"/>
      <c r="BC35" s="337"/>
      <c r="BD35" s="337"/>
      <c r="BE35" s="503"/>
      <c r="BF35" s="503"/>
      <c r="BG35" s="503"/>
      <c r="BH35" s="503"/>
      <c r="BI35" s="503"/>
      <c r="BJ35" s="503"/>
      <c r="BK35" s="503"/>
      <c r="BL35" s="503"/>
      <c r="BM35" s="503"/>
      <c r="BN35" s="503"/>
      <c r="BO35" s="503"/>
      <c r="BP35" s="503"/>
      <c r="BQ35" s="503"/>
      <c r="BR35" s="503"/>
      <c r="BS35" s="503"/>
    </row>
    <row r="36" s="503" customFormat="true" ht="27.75" hidden="false" customHeight="true" outlineLevel="0" collapsed="false">
      <c r="A36" s="428" t="s">
        <v>275</v>
      </c>
      <c r="B36" s="369"/>
      <c r="C36" s="369"/>
      <c r="D36" s="369"/>
      <c r="E36" s="370"/>
      <c r="F36" s="369"/>
      <c r="G36" s="507"/>
      <c r="H36" s="369"/>
      <c r="I36" s="370"/>
      <c r="J36" s="369"/>
      <c r="K36" s="369"/>
      <c r="L36" s="370"/>
      <c r="M36" s="369"/>
      <c r="N36" s="369"/>
      <c r="O36" s="370"/>
      <c r="P36" s="369"/>
      <c r="Q36" s="370"/>
      <c r="R36" s="400"/>
      <c r="S36" s="370"/>
      <c r="T36" s="369"/>
      <c r="U36" s="370"/>
      <c r="V36" s="369"/>
      <c r="W36" s="370"/>
      <c r="X36" s="507"/>
      <c r="Y36" s="370"/>
      <c r="Z36" s="507" t="n">
        <f aca="false">recette!Z30*Z$8</f>
        <v>0</v>
      </c>
      <c r="AA36" s="370"/>
      <c r="AB36" s="369"/>
      <c r="AC36" s="369"/>
      <c r="AD36" s="369"/>
      <c r="AE36" s="369"/>
      <c r="AF36" s="369" t="n">
        <f aca="false">recette!AF30*AF$8</f>
        <v>0</v>
      </c>
      <c r="AG36" s="369"/>
      <c r="AH36" s="369"/>
      <c r="AI36" s="369"/>
      <c r="AJ36" s="337"/>
      <c r="AK36" s="369" t="n">
        <v>0</v>
      </c>
      <c r="AL36" s="369"/>
      <c r="AM36" s="369" t="n">
        <v>0</v>
      </c>
      <c r="AN36" s="369"/>
      <c r="AO36" s="514"/>
      <c r="AP36" s="377"/>
      <c r="AQ36" s="369" t="n">
        <v>0</v>
      </c>
      <c r="AR36" s="369"/>
      <c r="AS36" s="369"/>
      <c r="AT36" s="369"/>
      <c r="AU36" s="491"/>
      <c r="AX36" s="469" t="n">
        <f aca="false">SUM(B36:AK36)</f>
        <v>0</v>
      </c>
      <c r="AY36" s="337"/>
      <c r="AZ36" s="337"/>
      <c r="BA36" s="337"/>
      <c r="BB36" s="337"/>
      <c r="BC36" s="337"/>
      <c r="BD36" s="337"/>
    </row>
    <row r="37" s="502" customFormat="true" ht="27.75" hidden="false" customHeight="true" outlineLevel="0" collapsed="false">
      <c r="A37" s="495" t="s">
        <v>277</v>
      </c>
      <c r="B37" s="397"/>
      <c r="C37" s="398"/>
      <c r="D37" s="397"/>
      <c r="E37" s="370"/>
      <c r="F37" s="399"/>
      <c r="G37" s="505"/>
      <c r="H37" s="399"/>
      <c r="I37" s="370"/>
      <c r="J37" s="401"/>
      <c r="K37" s="497"/>
      <c r="L37" s="370"/>
      <c r="M37" s="403"/>
      <c r="N37" s="525"/>
      <c r="O37" s="370"/>
      <c r="P37" s="405"/>
      <c r="Q37" s="370"/>
      <c r="R37" s="406"/>
      <c r="S37" s="370"/>
      <c r="T37" s="498"/>
      <c r="U37" s="370"/>
      <c r="V37" s="407"/>
      <c r="W37" s="370"/>
      <c r="X37" s="505"/>
      <c r="Y37" s="370"/>
      <c r="Z37" s="506" t="n">
        <f aca="false">recette!Z31*Z$8</f>
        <v>0</v>
      </c>
      <c r="AA37" s="370"/>
      <c r="AB37" s="408"/>
      <c r="AC37" s="369"/>
      <c r="AD37" s="500"/>
      <c r="AE37" s="369"/>
      <c r="AF37" s="394" t="n">
        <f aca="false">recette!AF31*AF$8</f>
        <v>0</v>
      </c>
      <c r="AG37" s="369"/>
      <c r="AH37" s="397"/>
      <c r="AI37" s="501"/>
      <c r="AJ37" s="337"/>
      <c r="AK37" s="369" t="n">
        <v>0</v>
      </c>
      <c r="AL37" s="369"/>
      <c r="AM37" s="369" t="n">
        <v>0</v>
      </c>
      <c r="AN37" s="369"/>
      <c r="AO37" s="514" t="n">
        <f aca="false">recette!AN30*AO$8</f>
        <v>0</v>
      </c>
      <c r="AP37" s="377" t="n">
        <f aca="false">recette!AO30*AP$8</f>
        <v>0</v>
      </c>
      <c r="AQ37" s="369" t="n">
        <v>0</v>
      </c>
      <c r="AR37" s="378"/>
      <c r="AS37" s="374"/>
      <c r="AT37" s="515"/>
      <c r="AU37" s="491"/>
      <c r="AX37" s="469" t="n">
        <f aca="false">SUM(B37:AK37)</f>
        <v>0</v>
      </c>
      <c r="AY37" s="337"/>
      <c r="AZ37" s="337"/>
      <c r="BA37" s="337"/>
      <c r="BB37" s="337"/>
      <c r="BC37" s="337"/>
      <c r="BD37" s="337"/>
      <c r="BE37" s="503"/>
      <c r="BF37" s="503"/>
      <c r="BG37" s="503"/>
      <c r="BH37" s="503"/>
      <c r="BI37" s="503"/>
      <c r="BJ37" s="503"/>
      <c r="BK37" s="503"/>
      <c r="BL37" s="503"/>
      <c r="BM37" s="503"/>
      <c r="BN37" s="503"/>
      <c r="BO37" s="503"/>
      <c r="BP37" s="503"/>
      <c r="BQ37" s="503"/>
      <c r="BR37" s="503"/>
      <c r="BS37" s="503"/>
    </row>
    <row r="38" s="523" customFormat="true" ht="27.75" hidden="false" customHeight="true" outlineLevel="0" collapsed="false">
      <c r="A38" s="495" t="s">
        <v>230</v>
      </c>
      <c r="B38" s="397"/>
      <c r="C38" s="398"/>
      <c r="D38" s="397"/>
      <c r="E38" s="370"/>
      <c r="F38" s="399"/>
      <c r="G38" s="521"/>
      <c r="H38" s="399"/>
      <c r="I38" s="370"/>
      <c r="J38" s="401"/>
      <c r="K38" s="497"/>
      <c r="L38" s="370"/>
      <c r="M38" s="403"/>
      <c r="N38" s="525"/>
      <c r="O38" s="370"/>
      <c r="P38" s="405"/>
      <c r="Q38" s="370"/>
      <c r="R38" s="406"/>
      <c r="S38" s="370"/>
      <c r="T38" s="498"/>
      <c r="U38" s="370"/>
      <c r="V38" s="407"/>
      <c r="W38" s="370"/>
      <c r="X38" s="521"/>
      <c r="Y38" s="370"/>
      <c r="Z38" s="506" t="n">
        <f aca="false">recette!Z32*Z$8</f>
        <v>0</v>
      </c>
      <c r="AA38" s="370"/>
      <c r="AB38" s="408"/>
      <c r="AC38" s="369"/>
      <c r="AD38" s="500"/>
      <c r="AE38" s="369"/>
      <c r="AF38" s="394"/>
      <c r="AG38" s="369"/>
      <c r="AH38" s="397"/>
      <c r="AI38" s="501"/>
      <c r="AJ38" s="337"/>
      <c r="AK38" s="369" t="n">
        <f aca="false">recette!AJ32*AK$8</f>
        <v>0</v>
      </c>
      <c r="AL38" s="369"/>
      <c r="AM38" s="369" t="n">
        <f aca="false">recette!AL32*AM$8</f>
        <v>0</v>
      </c>
      <c r="AN38" s="369" t="n">
        <f aca="false">recette!AM32*AN$8</f>
        <v>0</v>
      </c>
      <c r="AO38" s="514" t="n">
        <f aca="false">recette!AN31*AO$8</f>
        <v>0</v>
      </c>
      <c r="AP38" s="377" t="n">
        <f aca="false">recette!AO31*AP$8</f>
        <v>0</v>
      </c>
      <c r="AQ38" s="369" t="n">
        <f aca="false">recette!AP32*AQ$8</f>
        <v>0</v>
      </c>
      <c r="AR38" s="369"/>
      <c r="AS38" s="369"/>
      <c r="AT38" s="369"/>
      <c r="AU38" s="491"/>
      <c r="AX38" s="469" t="n">
        <f aca="false">SUM(B38:AK38)</f>
        <v>0</v>
      </c>
      <c r="AY38" s="337"/>
      <c r="AZ38" s="337"/>
      <c r="BA38" s="337"/>
      <c r="BB38" s="337"/>
      <c r="BC38" s="337"/>
      <c r="BD38" s="337"/>
      <c r="BE38" s="337"/>
      <c r="BF38" s="337"/>
      <c r="BG38" s="337"/>
      <c r="BH38" s="337"/>
      <c r="BI38" s="337"/>
      <c r="BJ38" s="337"/>
      <c r="BK38" s="337"/>
      <c r="BL38" s="337"/>
      <c r="BM38" s="337"/>
      <c r="BN38" s="337"/>
      <c r="BO38" s="337"/>
      <c r="BP38" s="337"/>
      <c r="BQ38" s="337"/>
      <c r="BR38" s="337"/>
      <c r="BS38" s="337"/>
    </row>
    <row r="39" s="523" customFormat="true" ht="27.75" hidden="false" customHeight="true" outlineLevel="0" collapsed="false">
      <c r="A39" s="495" t="s">
        <v>279</v>
      </c>
      <c r="B39" s="397"/>
      <c r="C39" s="398"/>
      <c r="D39" s="397"/>
      <c r="E39" s="370"/>
      <c r="F39" s="399"/>
      <c r="G39" s="521"/>
      <c r="H39" s="399"/>
      <c r="I39" s="370"/>
      <c r="J39" s="401"/>
      <c r="K39" s="497"/>
      <c r="L39" s="370"/>
      <c r="M39" s="403"/>
      <c r="N39" s="525"/>
      <c r="O39" s="370"/>
      <c r="P39" s="405"/>
      <c r="Q39" s="370"/>
      <c r="R39" s="406"/>
      <c r="S39" s="370"/>
      <c r="T39" s="498"/>
      <c r="U39" s="370"/>
      <c r="V39" s="407"/>
      <c r="W39" s="370"/>
      <c r="X39" s="521"/>
      <c r="Y39" s="370"/>
      <c r="Z39" s="506"/>
      <c r="AA39" s="370"/>
      <c r="AB39" s="408"/>
      <c r="AC39" s="369"/>
      <c r="AD39" s="500"/>
      <c r="AE39" s="369"/>
      <c r="AF39" s="394"/>
      <c r="AG39" s="369"/>
      <c r="AH39" s="397"/>
      <c r="AI39" s="501" t="n">
        <f aca="false">recette!AI33*AI$8</f>
        <v>0</v>
      </c>
      <c r="AJ39" s="337"/>
      <c r="AK39" s="369"/>
      <c r="AL39" s="369"/>
      <c r="AM39" s="369"/>
      <c r="AN39" s="369"/>
      <c r="AO39" s="514" t="n">
        <f aca="false">recette!AN32*AO$8</f>
        <v>0</v>
      </c>
      <c r="AP39" s="377" t="n">
        <f aca="false">recette!AO32*AP$8</f>
        <v>0</v>
      </c>
      <c r="AQ39" s="369"/>
      <c r="AR39" s="369"/>
      <c r="AS39" s="369"/>
      <c r="AT39" s="369"/>
      <c r="AU39" s="491"/>
      <c r="AX39" s="469"/>
      <c r="AY39" s="337"/>
      <c r="AZ39" s="337"/>
      <c r="BA39" s="337"/>
      <c r="BB39" s="337"/>
      <c r="BC39" s="337"/>
      <c r="BD39" s="337"/>
      <c r="BE39" s="337"/>
      <c r="BF39" s="337"/>
      <c r="BG39" s="337"/>
      <c r="BH39" s="337"/>
      <c r="BI39" s="337"/>
      <c r="BJ39" s="337"/>
      <c r="BK39" s="337"/>
      <c r="BL39" s="337"/>
      <c r="BM39" s="337"/>
      <c r="BN39" s="337"/>
      <c r="BO39" s="337"/>
      <c r="BP39" s="337"/>
      <c r="BQ39" s="337"/>
      <c r="BR39" s="337"/>
      <c r="BS39" s="337"/>
    </row>
    <row r="40" s="523" customFormat="true" ht="27.75" hidden="false" customHeight="true" outlineLevel="0" collapsed="false">
      <c r="A40" s="495" t="s">
        <v>231</v>
      </c>
      <c r="B40" s="397"/>
      <c r="C40" s="398"/>
      <c r="D40" s="397"/>
      <c r="E40" s="370"/>
      <c r="F40" s="399"/>
      <c r="G40" s="521"/>
      <c r="H40" s="399"/>
      <c r="I40" s="370"/>
      <c r="J40" s="401"/>
      <c r="K40" s="497"/>
      <c r="L40" s="370"/>
      <c r="M40" s="403"/>
      <c r="N40" s="525"/>
      <c r="O40" s="370"/>
      <c r="P40" s="405"/>
      <c r="Q40" s="370"/>
      <c r="R40" s="406"/>
      <c r="S40" s="370"/>
      <c r="T40" s="498"/>
      <c r="U40" s="370"/>
      <c r="V40" s="407"/>
      <c r="W40" s="370"/>
      <c r="X40" s="521"/>
      <c r="Y40" s="370"/>
      <c r="Z40" s="506" t="n">
        <f aca="false">recette!Z34*Z$8</f>
        <v>0</v>
      </c>
      <c r="AA40" s="370"/>
      <c r="AB40" s="408"/>
      <c r="AC40" s="369"/>
      <c r="AD40" s="500"/>
      <c r="AE40" s="369"/>
      <c r="AF40" s="394"/>
      <c r="AG40" s="369"/>
      <c r="AH40" s="397"/>
      <c r="AI40" s="501"/>
      <c r="AJ40" s="337"/>
      <c r="AK40" s="369" t="n">
        <f aca="false">recette!AJ34*AK$8</f>
        <v>0</v>
      </c>
      <c r="AL40" s="369"/>
      <c r="AM40" s="369" t="n">
        <f aca="false">recette!AL34*AM$8</f>
        <v>0</v>
      </c>
      <c r="AN40" s="369" t="n">
        <f aca="false">recette!AM34*AN$8</f>
        <v>0</v>
      </c>
      <c r="AO40" s="514" t="n">
        <f aca="false">recette!AN33*AO$8</f>
        <v>0</v>
      </c>
      <c r="AP40" s="377" t="n">
        <f aca="false">recette!AO33*AP$8</f>
        <v>0</v>
      </c>
      <c r="AQ40" s="369" t="n">
        <f aca="false">recette!AP34*AQ$8</f>
        <v>0</v>
      </c>
      <c r="AR40" s="378"/>
      <c r="AS40" s="374"/>
      <c r="AT40" s="515"/>
      <c r="AU40" s="491"/>
      <c r="AX40" s="469" t="n">
        <f aca="false">SUM(B40:AK40)</f>
        <v>0</v>
      </c>
      <c r="AY40" s="337"/>
      <c r="AZ40" s="337"/>
      <c r="BA40" s="337"/>
      <c r="BB40" s="337"/>
      <c r="BC40" s="337"/>
      <c r="BD40" s="337"/>
      <c r="BE40" s="337"/>
      <c r="BF40" s="337"/>
      <c r="BG40" s="337"/>
      <c r="BH40" s="337"/>
      <c r="BI40" s="337"/>
      <c r="BJ40" s="337"/>
      <c r="BK40" s="337"/>
      <c r="BL40" s="337"/>
      <c r="BM40" s="337"/>
      <c r="BN40" s="337"/>
      <c r="BO40" s="337"/>
      <c r="BP40" s="337"/>
      <c r="BQ40" s="337"/>
      <c r="BR40" s="337"/>
      <c r="BS40" s="337"/>
    </row>
    <row r="41" s="523" customFormat="true" ht="27.75" hidden="false" customHeight="true" outlineLevel="0" collapsed="false">
      <c r="A41" s="495" t="s">
        <v>125</v>
      </c>
      <c r="B41" s="397"/>
      <c r="C41" s="398"/>
      <c r="D41" s="397"/>
      <c r="E41" s="370"/>
      <c r="F41" s="399"/>
      <c r="G41" s="521"/>
      <c r="H41" s="399"/>
      <c r="I41" s="370"/>
      <c r="J41" s="401"/>
      <c r="K41" s="497"/>
      <c r="L41" s="370"/>
      <c r="M41" s="403"/>
      <c r="N41" s="525"/>
      <c r="O41" s="370"/>
      <c r="P41" s="405"/>
      <c r="Q41" s="370"/>
      <c r="R41" s="406"/>
      <c r="S41" s="370"/>
      <c r="T41" s="498"/>
      <c r="U41" s="370"/>
      <c r="V41" s="407"/>
      <c r="W41" s="370"/>
      <c r="X41" s="521"/>
      <c r="Y41" s="370"/>
      <c r="Z41" s="506" t="n">
        <f aca="false">recette!Z35*Z$8</f>
        <v>0</v>
      </c>
      <c r="AA41" s="370"/>
      <c r="AB41" s="408"/>
      <c r="AC41" s="369"/>
      <c r="AD41" s="500"/>
      <c r="AE41" s="369"/>
      <c r="AF41" s="394"/>
      <c r="AG41" s="369"/>
      <c r="AH41" s="397"/>
      <c r="AI41" s="501"/>
      <c r="AJ41" s="337"/>
      <c r="AK41" s="369" t="n">
        <f aca="false">recette!AJ35*AK$8</f>
        <v>0</v>
      </c>
      <c r="AL41" s="369"/>
      <c r="AM41" s="369" t="n">
        <f aca="false">recette!AL35*AM$8</f>
        <v>0</v>
      </c>
      <c r="AN41" s="369" t="n">
        <f aca="false">recette!AM35*AN$8</f>
        <v>0</v>
      </c>
      <c r="AO41" s="514" t="n">
        <f aca="false">recette!AN34*AO$8</f>
        <v>0</v>
      </c>
      <c r="AP41" s="377" t="n">
        <f aca="false">recette!AO34*AP$8</f>
        <v>0</v>
      </c>
      <c r="AQ41" s="369" t="n">
        <f aca="false">recette!AP35*AQ$8</f>
        <v>0</v>
      </c>
      <c r="AR41" s="369"/>
      <c r="AS41" s="369"/>
      <c r="AT41" s="369"/>
      <c r="AU41" s="491"/>
      <c r="AX41" s="469" t="n">
        <f aca="false">SUM(B41:AK41)</f>
        <v>0</v>
      </c>
      <c r="AY41" s="337"/>
      <c r="AZ41" s="337"/>
      <c r="BA41" s="337"/>
      <c r="BB41" s="337"/>
      <c r="BC41" s="337"/>
      <c r="BD41" s="337"/>
      <c r="BE41" s="337"/>
      <c r="BF41" s="337"/>
      <c r="BG41" s="337"/>
      <c r="BH41" s="337"/>
      <c r="BI41" s="337"/>
      <c r="BJ41" s="337"/>
      <c r="BK41" s="337"/>
      <c r="BL41" s="337"/>
      <c r="BM41" s="337"/>
      <c r="BN41" s="337"/>
      <c r="BO41" s="337"/>
      <c r="BP41" s="337"/>
      <c r="BQ41" s="337"/>
      <c r="BR41" s="337"/>
      <c r="BS41" s="337"/>
    </row>
    <row r="42" s="523" customFormat="true" ht="27.75" hidden="false" customHeight="true" outlineLevel="0" collapsed="false">
      <c r="A42" s="495" t="s">
        <v>280</v>
      </c>
      <c r="B42" s="397"/>
      <c r="C42" s="398"/>
      <c r="D42" s="397"/>
      <c r="E42" s="370"/>
      <c r="F42" s="399"/>
      <c r="G42" s="521"/>
      <c r="H42" s="399"/>
      <c r="I42" s="370"/>
      <c r="J42" s="401"/>
      <c r="K42" s="497"/>
      <c r="L42" s="370"/>
      <c r="M42" s="403"/>
      <c r="N42" s="525"/>
      <c r="O42" s="370"/>
      <c r="P42" s="405"/>
      <c r="Q42" s="370"/>
      <c r="R42" s="406"/>
      <c r="S42" s="370"/>
      <c r="T42" s="498"/>
      <c r="U42" s="370"/>
      <c r="V42" s="407"/>
      <c r="W42" s="370"/>
      <c r="X42" s="521"/>
      <c r="Y42" s="370"/>
      <c r="Z42" s="506" t="n">
        <f aca="false">recette!Z36*Z$8</f>
        <v>0</v>
      </c>
      <c r="AA42" s="370"/>
      <c r="AB42" s="408"/>
      <c r="AC42" s="369"/>
      <c r="AD42" s="500"/>
      <c r="AE42" s="369"/>
      <c r="AF42" s="394"/>
      <c r="AG42" s="369"/>
      <c r="AH42" s="397"/>
      <c r="AI42" s="501"/>
      <c r="AJ42" s="337"/>
      <c r="AK42" s="369" t="n">
        <f aca="false">recette!AJ36*AK$8</f>
        <v>0</v>
      </c>
      <c r="AL42" s="369"/>
      <c r="AM42" s="369" t="n">
        <f aca="false">recette!AL36*AM$8</f>
        <v>0</v>
      </c>
      <c r="AN42" s="369" t="n">
        <f aca="false">recette!AM36*AN$8</f>
        <v>0</v>
      </c>
      <c r="AO42" s="514" t="n">
        <f aca="false">recette!AN36*AO$8</f>
        <v>0</v>
      </c>
      <c r="AP42" s="377" t="n">
        <f aca="false">recette!AO35*AP$8</f>
        <v>0</v>
      </c>
      <c r="AQ42" s="369" t="n">
        <f aca="false">recette!AP36*AQ$8</f>
        <v>0</v>
      </c>
      <c r="AR42" s="378"/>
      <c r="AS42" s="374"/>
      <c r="AT42" s="515"/>
      <c r="AU42" s="491"/>
      <c r="AX42" s="469"/>
      <c r="AY42" s="337"/>
      <c r="AZ42" s="337"/>
      <c r="BA42" s="337"/>
      <c r="BB42" s="337"/>
      <c r="BC42" s="337"/>
      <c r="BD42" s="337"/>
      <c r="BE42" s="337"/>
      <c r="BF42" s="337"/>
      <c r="BG42" s="337"/>
      <c r="BH42" s="337"/>
      <c r="BI42" s="337"/>
      <c r="BJ42" s="337"/>
      <c r="BK42" s="337"/>
      <c r="BL42" s="337"/>
      <c r="BM42" s="337"/>
      <c r="BN42" s="337"/>
      <c r="BO42" s="337"/>
      <c r="BP42" s="337"/>
      <c r="BQ42" s="337"/>
      <c r="BR42" s="337"/>
      <c r="BS42" s="337"/>
    </row>
    <row r="43" s="523" customFormat="true" ht="27.75" hidden="false" customHeight="true" outlineLevel="0" collapsed="false">
      <c r="A43" s="495" t="s">
        <v>148</v>
      </c>
      <c r="B43" s="397"/>
      <c r="C43" s="398"/>
      <c r="D43" s="397"/>
      <c r="E43" s="370"/>
      <c r="F43" s="399"/>
      <c r="G43" s="521"/>
      <c r="H43" s="399"/>
      <c r="I43" s="370"/>
      <c r="J43" s="401"/>
      <c r="K43" s="497"/>
      <c r="L43" s="370"/>
      <c r="M43" s="403"/>
      <c r="N43" s="525"/>
      <c r="O43" s="370"/>
      <c r="P43" s="405"/>
      <c r="Q43" s="370"/>
      <c r="R43" s="406"/>
      <c r="S43" s="370"/>
      <c r="T43" s="498"/>
      <c r="U43" s="370"/>
      <c r="V43" s="407"/>
      <c r="W43" s="370"/>
      <c r="X43" s="521"/>
      <c r="Y43" s="370"/>
      <c r="Z43" s="506" t="n">
        <f aca="false">recette!Z37*Z$8</f>
        <v>0</v>
      </c>
      <c r="AA43" s="370"/>
      <c r="AB43" s="408"/>
      <c r="AC43" s="369"/>
      <c r="AD43" s="500"/>
      <c r="AE43" s="369"/>
      <c r="AF43" s="394"/>
      <c r="AG43" s="369"/>
      <c r="AH43" s="397"/>
      <c r="AI43" s="501"/>
      <c r="AJ43" s="337"/>
      <c r="AK43" s="369" t="n">
        <f aca="false">recette!AJ37*AK$8</f>
        <v>0</v>
      </c>
      <c r="AL43" s="369"/>
      <c r="AM43" s="369" t="n">
        <f aca="false">recette!AL37*AM$8</f>
        <v>0</v>
      </c>
      <c r="AN43" s="369" t="n">
        <f aca="false">recette!AM37*AN$8</f>
        <v>0</v>
      </c>
      <c r="AO43" s="514"/>
      <c r="AP43" s="377" t="n">
        <f aca="false">recette!AO37*AP$8</f>
        <v>0</v>
      </c>
      <c r="AQ43" s="369" t="n">
        <f aca="false">recette!AP37*AQ$8</f>
        <v>0</v>
      </c>
      <c r="AR43" s="369"/>
      <c r="AS43" s="369"/>
      <c r="AT43" s="369"/>
      <c r="AU43" s="491"/>
      <c r="AX43" s="469"/>
      <c r="AY43" s="337"/>
      <c r="AZ43" s="337"/>
      <c r="BA43" s="337"/>
      <c r="BB43" s="337"/>
      <c r="BC43" s="337"/>
      <c r="BD43" s="337"/>
      <c r="BE43" s="337"/>
      <c r="BF43" s="337"/>
      <c r="BG43" s="337"/>
      <c r="BH43" s="337"/>
      <c r="BI43" s="337"/>
      <c r="BJ43" s="337"/>
      <c r="BK43" s="337"/>
      <c r="BL43" s="337"/>
      <c r="BM43" s="337"/>
      <c r="BN43" s="337"/>
      <c r="BO43" s="337"/>
      <c r="BP43" s="337"/>
      <c r="BQ43" s="337"/>
      <c r="BR43" s="337"/>
      <c r="BS43" s="337"/>
    </row>
    <row r="44" s="523" customFormat="true" ht="27.75" hidden="false" customHeight="true" outlineLevel="0" collapsed="false">
      <c r="A44" s="526" t="s">
        <v>281</v>
      </c>
      <c r="B44" s="397"/>
      <c r="C44" s="398"/>
      <c r="D44" s="397"/>
      <c r="E44" s="370"/>
      <c r="F44" s="399"/>
      <c r="G44" s="521"/>
      <c r="H44" s="399"/>
      <c r="I44" s="370"/>
      <c r="J44" s="401"/>
      <c r="K44" s="497"/>
      <c r="L44" s="370"/>
      <c r="M44" s="403"/>
      <c r="N44" s="525"/>
      <c r="O44" s="370"/>
      <c r="P44" s="405"/>
      <c r="Q44" s="370"/>
      <c r="R44" s="406"/>
      <c r="S44" s="370"/>
      <c r="T44" s="498"/>
      <c r="U44" s="370"/>
      <c r="V44" s="407"/>
      <c r="W44" s="370"/>
      <c r="X44" s="521"/>
      <c r="Y44" s="370"/>
      <c r="Z44" s="506"/>
      <c r="AA44" s="370"/>
      <c r="AB44" s="408"/>
      <c r="AC44" s="369"/>
      <c r="AD44" s="500"/>
      <c r="AE44" s="369"/>
      <c r="AF44" s="394"/>
      <c r="AG44" s="369"/>
      <c r="AH44" s="397"/>
      <c r="AI44" s="501"/>
      <c r="AJ44" s="337"/>
      <c r="AK44" s="369"/>
      <c r="AL44" s="369"/>
      <c r="AM44" s="369"/>
      <c r="AN44" s="369"/>
      <c r="AO44" s="514" t="n">
        <f aca="false">recette!AN38*AO$8</f>
        <v>0</v>
      </c>
      <c r="AP44" s="377"/>
      <c r="AQ44" s="369"/>
      <c r="AR44" s="369"/>
      <c r="AS44" s="369"/>
      <c r="AT44" s="369"/>
      <c r="AU44" s="491"/>
      <c r="AX44" s="469"/>
      <c r="AY44" s="337"/>
      <c r="AZ44" s="337"/>
      <c r="BA44" s="337"/>
      <c r="BB44" s="337"/>
      <c r="BC44" s="337"/>
      <c r="BD44" s="337"/>
      <c r="BE44" s="337"/>
      <c r="BF44" s="337"/>
      <c r="BG44" s="337"/>
      <c r="BH44" s="337"/>
      <c r="BI44" s="337"/>
      <c r="BJ44" s="337"/>
      <c r="BK44" s="337"/>
      <c r="BL44" s="337"/>
      <c r="BM44" s="337"/>
      <c r="BN44" s="337"/>
      <c r="BO44" s="337"/>
      <c r="BP44" s="337"/>
      <c r="BQ44" s="337"/>
      <c r="BR44" s="337"/>
      <c r="BS44" s="337"/>
    </row>
    <row r="45" s="523" customFormat="true" ht="27.75" hidden="false" customHeight="true" outlineLevel="0" collapsed="false">
      <c r="A45" s="526" t="s">
        <v>282</v>
      </c>
      <c r="B45" s="397"/>
      <c r="C45" s="398"/>
      <c r="D45" s="397"/>
      <c r="E45" s="370"/>
      <c r="F45" s="399"/>
      <c r="G45" s="521"/>
      <c r="H45" s="399"/>
      <c r="I45" s="370"/>
      <c r="J45" s="401"/>
      <c r="K45" s="497"/>
      <c r="L45" s="370"/>
      <c r="M45" s="403"/>
      <c r="N45" s="525"/>
      <c r="O45" s="370"/>
      <c r="P45" s="405"/>
      <c r="Q45" s="370"/>
      <c r="R45" s="406"/>
      <c r="S45" s="370"/>
      <c r="T45" s="498"/>
      <c r="U45" s="370"/>
      <c r="V45" s="407"/>
      <c r="W45" s="370"/>
      <c r="X45" s="521"/>
      <c r="Y45" s="370"/>
      <c r="Z45" s="506"/>
      <c r="AA45" s="370"/>
      <c r="AB45" s="408"/>
      <c r="AC45" s="369"/>
      <c r="AD45" s="500"/>
      <c r="AE45" s="369"/>
      <c r="AF45" s="394"/>
      <c r="AG45" s="369"/>
      <c r="AH45" s="397"/>
      <c r="AI45" s="501"/>
      <c r="AJ45" s="337"/>
      <c r="AK45" s="369"/>
      <c r="AL45" s="369"/>
      <c r="AM45" s="369"/>
      <c r="AN45" s="369"/>
      <c r="AO45" s="514" t="n">
        <f aca="false">recette!AN39*AO$8</f>
        <v>0</v>
      </c>
      <c r="AP45" s="377" t="n">
        <f aca="false">recette!AO38*AP$8</f>
        <v>0</v>
      </c>
      <c r="AQ45" s="369"/>
      <c r="AR45" s="369"/>
      <c r="AS45" s="369"/>
      <c r="AT45" s="369"/>
      <c r="AU45" s="491"/>
      <c r="AX45" s="469"/>
      <c r="AY45" s="337"/>
      <c r="AZ45" s="337"/>
      <c r="BA45" s="337"/>
      <c r="BB45" s="337"/>
      <c r="BC45" s="337"/>
      <c r="BD45" s="337"/>
      <c r="BE45" s="337"/>
      <c r="BF45" s="337"/>
      <c r="BG45" s="337"/>
      <c r="BH45" s="337"/>
      <c r="BI45" s="337"/>
      <c r="BJ45" s="337"/>
      <c r="BK45" s="337"/>
      <c r="BL45" s="337"/>
      <c r="BM45" s="337"/>
      <c r="BN45" s="337"/>
      <c r="BO45" s="337"/>
      <c r="BP45" s="337"/>
      <c r="BQ45" s="337"/>
      <c r="BR45" s="337"/>
      <c r="BS45" s="337"/>
    </row>
    <row r="46" s="523" customFormat="true" ht="27.75" hidden="false" customHeight="true" outlineLevel="0" collapsed="false">
      <c r="A46" s="526" t="s">
        <v>283</v>
      </c>
      <c r="B46" s="397"/>
      <c r="C46" s="398"/>
      <c r="D46" s="397"/>
      <c r="E46" s="370"/>
      <c r="F46" s="399"/>
      <c r="G46" s="521"/>
      <c r="H46" s="399"/>
      <c r="I46" s="370"/>
      <c r="J46" s="401"/>
      <c r="K46" s="497"/>
      <c r="L46" s="370"/>
      <c r="M46" s="403"/>
      <c r="N46" s="525"/>
      <c r="O46" s="370"/>
      <c r="P46" s="405"/>
      <c r="Q46" s="370"/>
      <c r="R46" s="406"/>
      <c r="S46" s="370"/>
      <c r="T46" s="498"/>
      <c r="U46" s="370"/>
      <c r="V46" s="407"/>
      <c r="W46" s="370"/>
      <c r="X46" s="521"/>
      <c r="Y46" s="370"/>
      <c r="Z46" s="506"/>
      <c r="AA46" s="370"/>
      <c r="AB46" s="408"/>
      <c r="AC46" s="369"/>
      <c r="AD46" s="500"/>
      <c r="AE46" s="369"/>
      <c r="AF46" s="394"/>
      <c r="AG46" s="369"/>
      <c r="AH46" s="397"/>
      <c r="AI46" s="501"/>
      <c r="AJ46" s="337"/>
      <c r="AK46" s="369"/>
      <c r="AL46" s="369"/>
      <c r="AM46" s="369"/>
      <c r="AN46" s="369"/>
      <c r="AO46" s="514"/>
      <c r="AP46" s="377" t="n">
        <f aca="false">recette!AO40*AP$8</f>
        <v>0</v>
      </c>
      <c r="AQ46" s="369"/>
      <c r="AR46" s="369"/>
      <c r="AS46" s="369"/>
      <c r="AT46" s="369"/>
      <c r="AU46" s="491"/>
      <c r="AX46" s="469"/>
      <c r="AY46" s="337"/>
      <c r="AZ46" s="337"/>
      <c r="BA46" s="337"/>
      <c r="BB46" s="337"/>
      <c r="BC46" s="337"/>
      <c r="BD46" s="337"/>
      <c r="BE46" s="337"/>
      <c r="BF46" s="337"/>
      <c r="BG46" s="337"/>
      <c r="BH46" s="337"/>
      <c r="BI46" s="337"/>
      <c r="BJ46" s="337"/>
      <c r="BK46" s="337"/>
      <c r="BL46" s="337"/>
      <c r="BM46" s="337"/>
      <c r="BN46" s="337"/>
      <c r="BO46" s="337"/>
      <c r="BP46" s="337"/>
      <c r="BQ46" s="337"/>
      <c r="BR46" s="337"/>
      <c r="BS46" s="337"/>
    </row>
    <row r="47" s="523" customFormat="true" ht="27.75" hidden="false" customHeight="true" outlineLevel="0" collapsed="false">
      <c r="A47" s="526" t="s">
        <v>284</v>
      </c>
      <c r="B47" s="397"/>
      <c r="C47" s="398"/>
      <c r="D47" s="397"/>
      <c r="E47" s="370"/>
      <c r="F47" s="399"/>
      <c r="G47" s="521"/>
      <c r="H47" s="399"/>
      <c r="I47" s="370"/>
      <c r="J47" s="401"/>
      <c r="K47" s="497"/>
      <c r="L47" s="370"/>
      <c r="M47" s="403"/>
      <c r="N47" s="525"/>
      <c r="O47" s="370"/>
      <c r="P47" s="405"/>
      <c r="Q47" s="370"/>
      <c r="R47" s="406"/>
      <c r="S47" s="370"/>
      <c r="T47" s="498"/>
      <c r="U47" s="370"/>
      <c r="V47" s="407"/>
      <c r="W47" s="370"/>
      <c r="X47" s="521"/>
      <c r="Y47" s="370"/>
      <c r="Z47" s="506"/>
      <c r="AA47" s="370"/>
      <c r="AB47" s="408"/>
      <c r="AC47" s="369"/>
      <c r="AD47" s="500"/>
      <c r="AE47" s="369"/>
      <c r="AF47" s="394"/>
      <c r="AG47" s="369"/>
      <c r="AH47" s="397"/>
      <c r="AI47" s="501"/>
      <c r="AJ47" s="337"/>
      <c r="AK47" s="369"/>
      <c r="AL47" s="369"/>
      <c r="AM47" s="369"/>
      <c r="AN47" s="369"/>
      <c r="AO47" s="514" t="n">
        <f aca="false">recette!AN40*AO$8</f>
        <v>0</v>
      </c>
      <c r="AP47" s="377" t="n">
        <f aca="false">recette!AO41*AP$8</f>
        <v>0</v>
      </c>
      <c r="AQ47" s="369"/>
      <c r="AR47" s="369"/>
      <c r="AS47" s="369"/>
      <c r="AT47" s="369"/>
      <c r="AU47" s="491"/>
      <c r="AX47" s="469"/>
      <c r="AY47" s="337"/>
      <c r="AZ47" s="337"/>
      <c r="BA47" s="337"/>
      <c r="BB47" s="337"/>
      <c r="BC47" s="337"/>
      <c r="BD47" s="337"/>
      <c r="BE47" s="337"/>
      <c r="BF47" s="337"/>
      <c r="BG47" s="337"/>
      <c r="BH47" s="337"/>
      <c r="BI47" s="337"/>
      <c r="BJ47" s="337"/>
      <c r="BK47" s="337"/>
      <c r="BL47" s="337"/>
      <c r="BM47" s="337"/>
      <c r="BN47" s="337"/>
      <c r="BO47" s="337"/>
      <c r="BP47" s="337"/>
      <c r="BQ47" s="337"/>
      <c r="BR47" s="337"/>
      <c r="BS47" s="337"/>
    </row>
    <row r="48" s="523" customFormat="true" ht="27.75" hidden="false" customHeight="true" outlineLevel="0" collapsed="false">
      <c r="A48" s="495" t="s">
        <v>285</v>
      </c>
      <c r="B48" s="397"/>
      <c r="C48" s="398"/>
      <c r="D48" s="397"/>
      <c r="E48" s="370"/>
      <c r="F48" s="399"/>
      <c r="G48" s="521"/>
      <c r="H48" s="399"/>
      <c r="I48" s="370"/>
      <c r="J48" s="401"/>
      <c r="K48" s="497"/>
      <c r="L48" s="370"/>
      <c r="M48" s="403"/>
      <c r="N48" s="525"/>
      <c r="O48" s="370"/>
      <c r="P48" s="405"/>
      <c r="Q48" s="370"/>
      <c r="R48" s="406"/>
      <c r="S48" s="370"/>
      <c r="T48" s="498"/>
      <c r="U48" s="370"/>
      <c r="V48" s="407"/>
      <c r="W48" s="370"/>
      <c r="X48" s="521"/>
      <c r="Y48" s="370"/>
      <c r="Z48" s="506" t="n">
        <f aca="false">recette!Z42*Z$8</f>
        <v>0</v>
      </c>
      <c r="AA48" s="370"/>
      <c r="AB48" s="408"/>
      <c r="AC48" s="369"/>
      <c r="AD48" s="500"/>
      <c r="AE48" s="369"/>
      <c r="AF48" s="394"/>
      <c r="AG48" s="369"/>
      <c r="AH48" s="397"/>
      <c r="AI48" s="501"/>
      <c r="AJ48" s="337"/>
      <c r="AK48" s="369" t="n">
        <f aca="false">recette!AJ42*AK$8</f>
        <v>0</v>
      </c>
      <c r="AL48" s="369"/>
      <c r="AM48" s="369" t="n">
        <f aca="false">recette!AL42*AM$8</f>
        <v>0</v>
      </c>
      <c r="AN48" s="369" t="n">
        <f aca="false">recette!AM42*AN$8</f>
        <v>0</v>
      </c>
      <c r="AO48" s="514" t="n">
        <f aca="false">recette!AN41*AO$8</f>
        <v>0</v>
      </c>
      <c r="AP48" s="377"/>
      <c r="AQ48" s="369" t="n">
        <f aca="false">recette!AP42*AQ$8</f>
        <v>0</v>
      </c>
      <c r="AR48" s="378"/>
      <c r="AS48" s="369" t="n">
        <f aca="false">recette!AR42*AS$8</f>
        <v>0</v>
      </c>
      <c r="AT48" s="369" t="n">
        <f aca="false">recette!AS42*AT$8</f>
        <v>0</v>
      </c>
      <c r="AU48" s="491"/>
      <c r="AX48" s="469"/>
      <c r="AY48" s="337"/>
      <c r="AZ48" s="337"/>
      <c r="BA48" s="337"/>
      <c r="BB48" s="337"/>
      <c r="BC48" s="337"/>
      <c r="BD48" s="337"/>
      <c r="BE48" s="337"/>
      <c r="BF48" s="337"/>
      <c r="BG48" s="337"/>
      <c r="BH48" s="337"/>
      <c r="BI48" s="337"/>
      <c r="BJ48" s="337"/>
      <c r="BK48" s="337"/>
      <c r="BL48" s="337"/>
      <c r="BM48" s="337"/>
      <c r="BN48" s="337"/>
      <c r="BO48" s="337"/>
      <c r="BP48" s="337"/>
      <c r="BQ48" s="337"/>
      <c r="BR48" s="337"/>
      <c r="BS48" s="337"/>
    </row>
    <row r="49" s="523" customFormat="true" ht="27.75" hidden="false" customHeight="true" outlineLevel="0" collapsed="false">
      <c r="A49" s="495" t="s">
        <v>286</v>
      </c>
      <c r="B49" s="397"/>
      <c r="C49" s="398"/>
      <c r="D49" s="397"/>
      <c r="E49" s="370"/>
      <c r="F49" s="399"/>
      <c r="G49" s="521"/>
      <c r="H49" s="399"/>
      <c r="I49" s="370"/>
      <c r="J49" s="401"/>
      <c r="K49" s="497"/>
      <c r="L49" s="370"/>
      <c r="M49" s="403"/>
      <c r="N49" s="525"/>
      <c r="O49" s="370"/>
      <c r="P49" s="405"/>
      <c r="Q49" s="370"/>
      <c r="R49" s="406"/>
      <c r="S49" s="370"/>
      <c r="T49" s="498"/>
      <c r="U49" s="370"/>
      <c r="V49" s="407"/>
      <c r="W49" s="370"/>
      <c r="X49" s="521"/>
      <c r="Y49" s="370"/>
      <c r="Z49" s="506" t="n">
        <f aca="false">recette!Z43*Z$8</f>
        <v>0</v>
      </c>
      <c r="AA49" s="370"/>
      <c r="AB49" s="408"/>
      <c r="AC49" s="369"/>
      <c r="AD49" s="500"/>
      <c r="AE49" s="369"/>
      <c r="AF49" s="394"/>
      <c r="AG49" s="369"/>
      <c r="AH49" s="397"/>
      <c r="AI49" s="501"/>
      <c r="AJ49" s="337"/>
      <c r="AK49" s="369" t="n">
        <f aca="false">recette!AJ43*AK$8</f>
        <v>0</v>
      </c>
      <c r="AL49" s="369"/>
      <c r="AM49" s="369" t="n">
        <f aca="false">recette!AL43*AM$8</f>
        <v>0</v>
      </c>
      <c r="AN49" s="369" t="n">
        <f aca="false">recette!AM43*AN$8</f>
        <v>0</v>
      </c>
      <c r="AO49" s="514" t="n">
        <f aca="false">recette!AN42*AO$8</f>
        <v>0</v>
      </c>
      <c r="AP49" s="377" t="n">
        <f aca="false">recette!AO42*AP$8</f>
        <v>0</v>
      </c>
      <c r="AQ49" s="369" t="n">
        <f aca="false">recette!AP43*AQ$8</f>
        <v>0</v>
      </c>
      <c r="AR49" s="369"/>
      <c r="AS49" s="369"/>
      <c r="AT49" s="369"/>
      <c r="AU49" s="491"/>
      <c r="AX49" s="469"/>
      <c r="AY49" s="337"/>
      <c r="AZ49" s="337"/>
      <c r="BA49" s="337"/>
      <c r="BB49" s="337"/>
      <c r="BC49" s="337"/>
      <c r="BD49" s="337"/>
      <c r="BE49" s="337"/>
      <c r="BF49" s="337"/>
      <c r="BG49" s="337"/>
      <c r="BH49" s="337"/>
      <c r="BI49" s="337"/>
      <c r="BJ49" s="337"/>
      <c r="BK49" s="337"/>
      <c r="BL49" s="337"/>
      <c r="BM49" s="337"/>
      <c r="BN49" s="337"/>
      <c r="BO49" s="337"/>
      <c r="BP49" s="337"/>
      <c r="BQ49" s="337"/>
      <c r="BR49" s="337"/>
      <c r="BS49" s="337"/>
    </row>
    <row r="50" s="523" customFormat="true" ht="27.75" hidden="false" customHeight="true" outlineLevel="0" collapsed="false">
      <c r="A50" s="495" t="s">
        <v>328</v>
      </c>
      <c r="B50" s="397"/>
      <c r="C50" s="398"/>
      <c r="D50" s="397"/>
      <c r="E50" s="370"/>
      <c r="F50" s="399"/>
      <c r="G50" s="521"/>
      <c r="H50" s="399"/>
      <c r="I50" s="370"/>
      <c r="J50" s="401"/>
      <c r="K50" s="497"/>
      <c r="L50" s="370"/>
      <c r="M50" s="403"/>
      <c r="N50" s="525"/>
      <c r="O50" s="370"/>
      <c r="P50" s="405"/>
      <c r="Q50" s="370"/>
      <c r="R50" s="406"/>
      <c r="S50" s="370"/>
      <c r="T50" s="498"/>
      <c r="U50" s="370"/>
      <c r="V50" s="407"/>
      <c r="W50" s="370"/>
      <c r="X50" s="521"/>
      <c r="Y50" s="370"/>
      <c r="Z50" s="506" t="n">
        <f aca="false">recette!Z44*Z$8</f>
        <v>0</v>
      </c>
      <c r="AA50" s="370"/>
      <c r="AB50" s="408"/>
      <c r="AC50" s="369"/>
      <c r="AD50" s="500"/>
      <c r="AE50" s="369"/>
      <c r="AF50" s="394"/>
      <c r="AG50" s="369"/>
      <c r="AH50" s="397"/>
      <c r="AI50" s="501"/>
      <c r="AJ50" s="337"/>
      <c r="AK50" s="369" t="n">
        <f aca="false">recette!AJ44*AK$8</f>
        <v>0</v>
      </c>
      <c r="AL50" s="369"/>
      <c r="AM50" s="369" t="n">
        <f aca="false">recette!AL44*AM$8</f>
        <v>0</v>
      </c>
      <c r="AN50" s="369" t="n">
        <f aca="false">recette!AM44*AN$8</f>
        <v>0</v>
      </c>
      <c r="AO50" s="514" t="n">
        <f aca="false">recette!AN43*AO$8</f>
        <v>0</v>
      </c>
      <c r="AP50" s="377" t="n">
        <f aca="false">recette!AO43*AP$8</f>
        <v>0</v>
      </c>
      <c r="AQ50" s="369" t="n">
        <f aca="false">recette!AP44*AQ$8</f>
        <v>0</v>
      </c>
      <c r="AR50" s="369"/>
      <c r="AS50" s="374" t="n">
        <f aca="false">recette!AR44*AS$8</f>
        <v>0</v>
      </c>
      <c r="AT50" s="369"/>
      <c r="AU50" s="491"/>
      <c r="AX50" s="469"/>
      <c r="AY50" s="337"/>
      <c r="AZ50" s="337"/>
      <c r="BA50" s="337"/>
      <c r="BB50" s="337"/>
      <c r="BC50" s="337"/>
      <c r="BD50" s="337"/>
      <c r="BE50" s="337"/>
      <c r="BF50" s="337"/>
      <c r="BG50" s="337"/>
      <c r="BH50" s="337"/>
      <c r="BI50" s="337"/>
      <c r="BJ50" s="337"/>
      <c r="BK50" s="337"/>
      <c r="BL50" s="337"/>
      <c r="BM50" s="337"/>
      <c r="BN50" s="337"/>
      <c r="BO50" s="337"/>
      <c r="BP50" s="337"/>
      <c r="BQ50" s="337"/>
      <c r="BR50" s="337"/>
      <c r="BS50" s="337"/>
    </row>
    <row r="51" s="337" customFormat="true" ht="27.75" hidden="false" customHeight="true" outlineLevel="0" collapsed="false">
      <c r="A51" s="300" t="s">
        <v>287</v>
      </c>
      <c r="B51" s="369" t="n">
        <f aca="false">recette!B45*B$8</f>
        <v>0</v>
      </c>
      <c r="C51" s="369" t="n">
        <f aca="false">recette!C45*C$8</f>
        <v>0</v>
      </c>
      <c r="D51" s="369" t="n">
        <f aca="false">recette!D45*D$8</f>
        <v>0</v>
      </c>
      <c r="E51" s="370"/>
      <c r="F51" s="369" t="n">
        <f aca="false">recette!F45*F$8</f>
        <v>0</v>
      </c>
      <c r="G51" s="504" t="n">
        <f aca="false">recette!G45*G$8</f>
        <v>0</v>
      </c>
      <c r="H51" s="369" t="n">
        <f aca="false">recette!H45*H$8</f>
        <v>0</v>
      </c>
      <c r="I51" s="370"/>
      <c r="J51" s="369" t="n">
        <f aca="false">recette!J45*J$8</f>
        <v>0</v>
      </c>
      <c r="K51" s="369" t="n">
        <f aca="false">recette!K45*K$8</f>
        <v>0</v>
      </c>
      <c r="L51" s="370"/>
      <c r="M51" s="369" t="n">
        <f aca="false">recette!M45*M$8</f>
        <v>0</v>
      </c>
      <c r="N51" s="369"/>
      <c r="O51" s="370"/>
      <c r="P51" s="369" t="n">
        <f aca="false">recette!P45*P$8</f>
        <v>0</v>
      </c>
      <c r="Q51" s="370"/>
      <c r="R51" s="369" t="n">
        <f aca="false">recette!R45*R$8</f>
        <v>0</v>
      </c>
      <c r="S51" s="370"/>
      <c r="T51" s="369" t="n">
        <f aca="false">recette!T45*T$8</f>
        <v>0</v>
      </c>
      <c r="U51" s="370"/>
      <c r="V51" s="369" t="n">
        <f aca="false">recette!V45*V$8</f>
        <v>0</v>
      </c>
      <c r="W51" s="370"/>
      <c r="X51" s="504" t="n">
        <f aca="false">recette!X45*X$8</f>
        <v>0</v>
      </c>
      <c r="Y51" s="370"/>
      <c r="Z51" s="504" t="n">
        <f aca="false">recette!Z45*Z$8</f>
        <v>0</v>
      </c>
      <c r="AA51" s="370"/>
      <c r="AB51" s="369" t="n">
        <f aca="false">recette!AB45*AB$8</f>
        <v>0</v>
      </c>
      <c r="AC51" s="369"/>
      <c r="AD51" s="369" t="n">
        <f aca="false">recette!AD45*AD$8</f>
        <v>0</v>
      </c>
      <c r="AE51" s="369"/>
      <c r="AF51" s="369" t="n">
        <f aca="false">recette!AF45*AF$8</f>
        <v>0</v>
      </c>
      <c r="AG51" s="369"/>
      <c r="AH51" s="369" t="n">
        <f aca="false">recette!AH45*AH$8</f>
        <v>0</v>
      </c>
      <c r="AI51" s="369" t="n">
        <f aca="false">recette!AI45*AI$8</f>
        <v>0</v>
      </c>
      <c r="AK51" s="369" t="n">
        <f aca="false">recette!AJ45*AK$8</f>
        <v>0</v>
      </c>
      <c r="AL51" s="369"/>
      <c r="AM51" s="369" t="n">
        <f aca="false">recette!AL45*AM$8</f>
        <v>0</v>
      </c>
      <c r="AN51" s="369" t="n">
        <f aca="false">recette!AM45*AN$8</f>
        <v>0</v>
      </c>
      <c r="AO51" s="369"/>
      <c r="AP51" s="369"/>
      <c r="AQ51" s="369" t="n">
        <f aca="false">recette!AP45*AQ$8</f>
        <v>0</v>
      </c>
      <c r="AR51" s="369"/>
      <c r="AS51" s="369"/>
      <c r="AT51" s="369"/>
      <c r="AU51" s="513"/>
      <c r="AX51" s="469" t="n">
        <f aca="false">SUM(B51:AK51)</f>
        <v>0</v>
      </c>
    </row>
    <row r="52" customFormat="false" ht="17.25" hidden="false" customHeight="true" outlineLevel="0" collapsed="false">
      <c r="A52" s="431" t="s">
        <v>289</v>
      </c>
      <c r="B52" s="432" t="n">
        <f aca="false">SUM(B9:B19)</f>
        <v>0</v>
      </c>
      <c r="C52" s="432" t="n">
        <f aca="false">SUM(C9:C19)</f>
        <v>0</v>
      </c>
      <c r="D52" s="432" t="n">
        <f aca="false">SUM(D9:D19)</f>
        <v>0</v>
      </c>
      <c r="E52" s="433"/>
      <c r="F52" s="432" t="n">
        <f aca="false">SUM(F9:F19)</f>
        <v>0</v>
      </c>
      <c r="G52" s="432" t="n">
        <f aca="false">SUM(G9:G19)</f>
        <v>0</v>
      </c>
      <c r="H52" s="432" t="n">
        <f aca="false">SUM(H9:H19)</f>
        <v>0</v>
      </c>
      <c r="I52" s="433"/>
      <c r="J52" s="432" t="n">
        <f aca="false">SUM(J9:J19)</f>
        <v>0</v>
      </c>
      <c r="K52" s="527" t="n">
        <f aca="false">SUM(K9:K19)</f>
        <v>0</v>
      </c>
      <c r="L52" s="433"/>
      <c r="M52" s="432" t="n">
        <f aca="false">SUM(M9:M19)</f>
        <v>0</v>
      </c>
      <c r="N52" s="432"/>
      <c r="O52" s="433"/>
      <c r="P52" s="432" t="n">
        <f aca="false">SUM(P9:P19)</f>
        <v>0</v>
      </c>
      <c r="Q52" s="433"/>
      <c r="R52" s="432" t="n">
        <f aca="false">SUM(R9:R19)</f>
        <v>0</v>
      </c>
      <c r="S52" s="433"/>
      <c r="T52" s="432" t="n">
        <f aca="false">SUM(T9:T19)</f>
        <v>0</v>
      </c>
      <c r="U52" s="433"/>
      <c r="V52" s="432" t="n">
        <f aca="false">SUM(V9:V19)</f>
        <v>0</v>
      </c>
      <c r="W52" s="433"/>
      <c r="X52" s="432" t="n">
        <f aca="false">SUM(X9:X19)</f>
        <v>0</v>
      </c>
      <c r="Y52" s="433"/>
      <c r="Z52" s="432" t="n">
        <f aca="false">SUM(Z9:Z19)</f>
        <v>0</v>
      </c>
      <c r="AA52" s="433"/>
      <c r="AB52" s="432" t="n">
        <f aca="false">SUM(AB9:AB19)</f>
        <v>0</v>
      </c>
      <c r="AC52" s="432"/>
      <c r="AD52" s="432" t="n">
        <f aca="false">SUM(AD9:AD19)</f>
        <v>0</v>
      </c>
      <c r="AE52" s="432"/>
      <c r="AF52" s="432" t="n">
        <f aca="false">SUM(AF9:AF19)</f>
        <v>0</v>
      </c>
      <c r="AG52" s="432"/>
      <c r="AH52" s="432" t="n">
        <f aca="false">SUM(AH9:AH19)</f>
        <v>0</v>
      </c>
      <c r="AI52" s="432" t="n">
        <f aca="false">SUM(AI9:AI19)</f>
        <v>0</v>
      </c>
      <c r="AK52" s="432" t="n">
        <f aca="false">SUM(AK9:AK19)</f>
        <v>0</v>
      </c>
      <c r="AL52" s="432"/>
      <c r="AM52" s="432" t="n">
        <f aca="false">SUM(AM9:AM28)</f>
        <v>0</v>
      </c>
      <c r="AN52" s="432" t="n">
        <f aca="false">SUM(AN9:AN28)</f>
        <v>0</v>
      </c>
      <c r="AO52" s="432" t="n">
        <f aca="false">SUM(AO9:AO19)</f>
        <v>0</v>
      </c>
      <c r="AP52" s="432" t="n">
        <f aca="false">SUM(AP9:AP19)</f>
        <v>0</v>
      </c>
      <c r="AQ52" s="432" t="n">
        <f aca="false">SUM(AQ9:AQ19)</f>
        <v>0</v>
      </c>
      <c r="AR52" s="432"/>
      <c r="AS52" s="432" t="n">
        <f aca="false">SUM(AS9:AS19)</f>
        <v>0</v>
      </c>
      <c r="AT52" s="432" t="n">
        <f aca="false">SUM(AT9:AT19)</f>
        <v>0</v>
      </c>
      <c r="AU52" s="513"/>
      <c r="AX52" s="469" t="n">
        <f aca="false">SUM(B52:AK52)</f>
        <v>0</v>
      </c>
    </row>
    <row r="53" s="533" customFormat="true" ht="27.75" hidden="false" customHeight="true" outlineLevel="0" collapsed="false">
      <c r="A53" s="528" t="s">
        <v>291</v>
      </c>
      <c r="B53" s="529" t="n">
        <f aca="false">SUM(B9:B51)</f>
        <v>0</v>
      </c>
      <c r="C53" s="529" t="n">
        <f aca="false">SUM(C9:C51)</f>
        <v>0</v>
      </c>
      <c r="D53" s="529" t="n">
        <f aca="false">SUM(D9:D51)</f>
        <v>0</v>
      </c>
      <c r="E53" s="529"/>
      <c r="F53" s="529" t="n">
        <f aca="false">SUM(F9:F51)</f>
        <v>0</v>
      </c>
      <c r="G53" s="529" t="n">
        <f aca="false">SUM(G9:G51)</f>
        <v>0</v>
      </c>
      <c r="H53" s="529" t="n">
        <f aca="false">SUM(H9:H51)</f>
        <v>0</v>
      </c>
      <c r="I53" s="529"/>
      <c r="J53" s="529" t="n">
        <f aca="false">SUM(J9:J51)</f>
        <v>0</v>
      </c>
      <c r="K53" s="529" t="n">
        <f aca="false">SUM(K9:K51)</f>
        <v>0</v>
      </c>
      <c r="L53" s="529"/>
      <c r="M53" s="529" t="n">
        <f aca="false">SUM(M9:M51)</f>
        <v>0</v>
      </c>
      <c r="N53" s="529"/>
      <c r="O53" s="529"/>
      <c r="P53" s="529" t="n">
        <f aca="false">SUM(P9:P51)</f>
        <v>0</v>
      </c>
      <c r="Q53" s="529"/>
      <c r="R53" s="529" t="n">
        <f aca="false">SUM(R9:R51)</f>
        <v>0</v>
      </c>
      <c r="S53" s="529"/>
      <c r="T53" s="529" t="n">
        <f aca="false">SUM(T9:T51)</f>
        <v>0</v>
      </c>
      <c r="U53" s="529"/>
      <c r="V53" s="529" t="n">
        <f aca="false">SUM(V9:V51)</f>
        <v>0</v>
      </c>
      <c r="W53" s="530"/>
      <c r="X53" s="529" t="n">
        <f aca="false">SUM(X9:X51)</f>
        <v>0</v>
      </c>
      <c r="Y53" s="439"/>
      <c r="Z53" s="529" t="n">
        <f aca="false">SUM(Z9:Z51)</f>
        <v>0</v>
      </c>
      <c r="AA53" s="531"/>
      <c r="AB53" s="529" t="n">
        <f aca="false">SUM(AB9:AB51)</f>
        <v>0</v>
      </c>
      <c r="AC53" s="529" t="n">
        <f aca="false">SUM(AC9:AC51)</f>
        <v>0</v>
      </c>
      <c r="AD53" s="529" t="n">
        <f aca="false">SUM(AD9:AD51)</f>
        <v>0</v>
      </c>
      <c r="AE53" s="529" t="n">
        <f aca="false">SUM(AE9:AE51)</f>
        <v>0</v>
      </c>
      <c r="AF53" s="529" t="n">
        <f aca="false">SUM(AF9:AF51)</f>
        <v>0</v>
      </c>
      <c r="AG53" s="529" t="n">
        <f aca="false">SUM(AG9:AG51)</f>
        <v>0</v>
      </c>
      <c r="AH53" s="529" t="n">
        <f aca="false">SUM(AH9:AH51)</f>
        <v>0</v>
      </c>
      <c r="AI53" s="529" t="n">
        <f aca="false">SUM(AI9:AI51)</f>
        <v>0</v>
      </c>
      <c r="AJ53" s="529" t="n">
        <f aca="false">SUM(AJ9:AJ51)</f>
        <v>0</v>
      </c>
      <c r="AK53" s="529" t="n">
        <f aca="false">SUM(AK9:AK51)</f>
        <v>0</v>
      </c>
      <c r="AL53" s="529" t="n">
        <f aca="false">SUM(AL9:AL51)</f>
        <v>0</v>
      </c>
      <c r="AM53" s="529" t="n">
        <f aca="false">SUM(AM9:AM51)</f>
        <v>0</v>
      </c>
      <c r="AN53" s="529" t="n">
        <f aca="false">SUM(AN9:AN51)</f>
        <v>0</v>
      </c>
      <c r="AO53" s="529" t="n">
        <f aca="false">SUM(AO9:AO51)</f>
        <v>0</v>
      </c>
      <c r="AP53" s="529" t="n">
        <f aca="false">SUM(AP9:AP51)</f>
        <v>0</v>
      </c>
      <c r="AQ53" s="529" t="n">
        <f aca="false">SUM(AQ9:AQ51)</f>
        <v>0</v>
      </c>
      <c r="AR53" s="529" t="n">
        <f aca="false">SUM(AR9:AR51)</f>
        <v>0</v>
      </c>
      <c r="AS53" s="529" t="n">
        <f aca="false">SUM(AS9:AS51)</f>
        <v>0</v>
      </c>
      <c r="AT53" s="529" t="n">
        <f aca="false">SUM(AT9:AT51)</f>
        <v>0</v>
      </c>
      <c r="AU53" s="532"/>
      <c r="AX53" s="469" t="n">
        <f aca="false">SUM(B53:AK53)</f>
        <v>0</v>
      </c>
    </row>
    <row r="54" customFormat="false" ht="27.75" hidden="false" customHeight="true" outlineLevel="0" collapsed="false">
      <c r="A54" s="491" t="s">
        <v>329</v>
      </c>
      <c r="B54" s="534" t="n">
        <f aca="false">SUM(B53:AT53)*0.001</f>
        <v>0</v>
      </c>
      <c r="C54" s="534"/>
      <c r="D54" s="534"/>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row>
    <row r="55" customFormat="false" ht="17.25" hidden="false" customHeight="true" outlineLevel="0" collapsed="false">
      <c r="X55" s="337"/>
      <c r="Z55" s="337"/>
    </row>
    <row r="56" customFormat="false" ht="17.25" hidden="false" customHeight="true" outlineLevel="0" collapsed="false">
      <c r="X56" s="337"/>
      <c r="Z56" s="337"/>
    </row>
    <row r="57" customFormat="false" ht="17.25" hidden="false" customHeight="true" outlineLevel="0" collapsed="false">
      <c r="X57" s="337"/>
      <c r="Z57" s="337"/>
    </row>
    <row r="58" customFormat="false" ht="17.25" hidden="false" customHeight="true" outlineLevel="0" collapsed="false">
      <c r="X58" s="337"/>
      <c r="Z58" s="337"/>
    </row>
    <row r="59" customFormat="false" ht="17.25" hidden="false" customHeight="true" outlineLevel="0" collapsed="false">
      <c r="X59" s="337"/>
      <c r="Z59" s="337"/>
    </row>
    <row r="60" customFormat="false" ht="17.25" hidden="false" customHeight="true" outlineLevel="0" collapsed="false">
      <c r="X60" s="337"/>
      <c r="Z60" s="337"/>
    </row>
    <row r="61" customFormat="false" ht="17.25" hidden="false" customHeight="true" outlineLevel="0" collapsed="false">
      <c r="X61" s="337"/>
      <c r="Z61" s="337"/>
    </row>
    <row r="62" customFormat="false" ht="17.25" hidden="false" customHeight="true" outlineLevel="0" collapsed="false">
      <c r="X62" s="337"/>
      <c r="Z62" s="337"/>
    </row>
    <row r="63" customFormat="false" ht="17.25" hidden="false" customHeight="true" outlineLevel="0" collapsed="false">
      <c r="X63" s="337"/>
      <c r="Z63" s="337"/>
    </row>
    <row r="64" customFormat="false" ht="17.25" hidden="false" customHeight="true" outlineLevel="0" collapsed="false">
      <c r="X64" s="337"/>
      <c r="Z64" s="337"/>
    </row>
    <row r="65" customFormat="false" ht="17.25" hidden="false" customHeight="true" outlineLevel="0" collapsed="false">
      <c r="X65" s="337"/>
      <c r="Z65" s="337"/>
    </row>
    <row r="66" customFormat="false" ht="17.25" hidden="false" customHeight="true" outlineLevel="0" collapsed="false">
      <c r="X66" s="337"/>
      <c r="Z66" s="337"/>
    </row>
    <row r="67" customFormat="false" ht="17.25" hidden="false" customHeight="true" outlineLevel="0" collapsed="false">
      <c r="X67" s="337"/>
      <c r="Z67" s="337"/>
    </row>
    <row r="68" customFormat="false" ht="17.25" hidden="false" customHeight="true" outlineLevel="0" collapsed="false">
      <c r="X68" s="337"/>
      <c r="Z68" s="337"/>
    </row>
    <row r="69" customFormat="false" ht="17.25" hidden="false" customHeight="true" outlineLevel="0" collapsed="false">
      <c r="X69" s="337"/>
      <c r="Z69" s="337"/>
    </row>
    <row r="70" customFormat="false" ht="17.25" hidden="false" customHeight="true" outlineLevel="0" collapsed="false">
      <c r="X70" s="337"/>
      <c r="Z70" s="337"/>
    </row>
    <row r="71" customFormat="false" ht="17.25" hidden="false" customHeight="true" outlineLevel="0" collapsed="false">
      <c r="X71" s="337"/>
      <c r="Z71" s="337"/>
    </row>
    <row r="72" customFormat="false" ht="17.25" hidden="false" customHeight="true" outlineLevel="0" collapsed="false">
      <c r="X72" s="337"/>
      <c r="Z72" s="337"/>
    </row>
    <row r="73" customFormat="false" ht="17.25" hidden="false" customHeight="true" outlineLevel="0" collapsed="false">
      <c r="X73" s="337"/>
      <c r="Z73" s="337"/>
    </row>
    <row r="74" customFormat="false" ht="17.25" hidden="false" customHeight="true" outlineLevel="0" collapsed="false">
      <c r="X74" s="337"/>
      <c r="Z74" s="337"/>
    </row>
    <row r="75" customFormat="false" ht="17.25" hidden="false" customHeight="true" outlineLevel="0" collapsed="false">
      <c r="X75" s="337"/>
      <c r="Z75" s="337"/>
    </row>
    <row r="76" customFormat="false" ht="17.25" hidden="false" customHeight="true" outlineLevel="0" collapsed="false">
      <c r="X76" s="337"/>
      <c r="Z76" s="337"/>
    </row>
    <row r="77" customFormat="false" ht="17.25" hidden="false" customHeight="true" outlineLevel="0" collapsed="false">
      <c r="X77" s="337"/>
      <c r="Z77" s="337"/>
    </row>
    <row r="78" customFormat="false" ht="17.25" hidden="false" customHeight="true" outlineLevel="0" collapsed="false">
      <c r="X78" s="337"/>
      <c r="Z78" s="337"/>
    </row>
    <row r="79" customFormat="false" ht="17.25" hidden="false" customHeight="true" outlineLevel="0" collapsed="false">
      <c r="X79" s="337"/>
      <c r="Z79" s="337"/>
    </row>
    <row r="80" customFormat="false" ht="17.25" hidden="false" customHeight="true" outlineLevel="0" collapsed="false">
      <c r="X80" s="337"/>
      <c r="Z80" s="337"/>
    </row>
    <row r="81" customFormat="false" ht="17.25" hidden="false" customHeight="true" outlineLevel="0" collapsed="false">
      <c r="X81" s="337"/>
      <c r="Z81" s="337"/>
    </row>
    <row r="82" customFormat="false" ht="17.25" hidden="false" customHeight="true" outlineLevel="0" collapsed="false">
      <c r="X82" s="337"/>
      <c r="Z82" s="337"/>
    </row>
    <row r="83" customFormat="false" ht="17.25" hidden="false" customHeight="true" outlineLevel="0" collapsed="false">
      <c r="X83" s="337"/>
      <c r="Z83" s="337"/>
    </row>
    <row r="84" customFormat="false" ht="17.25" hidden="false" customHeight="true" outlineLevel="0" collapsed="false">
      <c r="X84" s="337"/>
      <c r="Z84" s="337"/>
    </row>
    <row r="85" customFormat="false" ht="17.25" hidden="false" customHeight="true" outlineLevel="0" collapsed="false">
      <c r="X85" s="337"/>
      <c r="Z85" s="337"/>
    </row>
    <row r="86" customFormat="false" ht="17.25" hidden="false" customHeight="true" outlineLevel="0" collapsed="false">
      <c r="X86" s="337"/>
      <c r="Z86" s="337"/>
    </row>
    <row r="87" customFormat="false" ht="17.25" hidden="false" customHeight="true" outlineLevel="0" collapsed="false">
      <c r="X87" s="337"/>
      <c r="Z87" s="337"/>
    </row>
    <row r="88" customFormat="false" ht="17.25" hidden="false" customHeight="true" outlineLevel="0" collapsed="false">
      <c r="X88" s="337"/>
      <c r="Z88" s="337"/>
    </row>
    <row r="89" customFormat="false" ht="17.25" hidden="false" customHeight="true" outlineLevel="0" collapsed="false">
      <c r="X89" s="337"/>
      <c r="Z89" s="337"/>
    </row>
    <row r="90" customFormat="false" ht="17.25" hidden="false" customHeight="true" outlineLevel="0" collapsed="false">
      <c r="X90" s="337"/>
      <c r="Z90" s="337"/>
    </row>
    <row r="91" customFormat="false" ht="17.25" hidden="false" customHeight="true" outlineLevel="0" collapsed="false">
      <c r="X91" s="337"/>
      <c r="Z91" s="337"/>
    </row>
    <row r="92" customFormat="false" ht="17.25" hidden="false" customHeight="true" outlineLevel="0" collapsed="false">
      <c r="X92" s="337"/>
      <c r="Z92" s="337"/>
    </row>
    <row r="93" customFormat="false" ht="17.25" hidden="false" customHeight="true" outlineLevel="0" collapsed="false">
      <c r="X93" s="337"/>
      <c r="Z93" s="337"/>
    </row>
    <row r="94" customFormat="false" ht="17.25" hidden="false" customHeight="true" outlineLevel="0" collapsed="false">
      <c r="X94" s="337"/>
      <c r="Z94" s="337"/>
    </row>
    <row r="95" customFormat="false" ht="17.25" hidden="false" customHeight="true" outlineLevel="0" collapsed="false">
      <c r="X95" s="337"/>
      <c r="Z95" s="337"/>
    </row>
    <row r="96" customFormat="false" ht="17.25" hidden="false" customHeight="true" outlineLevel="0" collapsed="false">
      <c r="X96" s="337"/>
      <c r="Z96" s="337"/>
    </row>
    <row r="97" customFormat="false" ht="17.25" hidden="false" customHeight="true" outlineLevel="0" collapsed="false">
      <c r="X97" s="337"/>
      <c r="Z97" s="337"/>
    </row>
    <row r="98" customFormat="false" ht="17.25" hidden="false" customHeight="true" outlineLevel="0" collapsed="false">
      <c r="X98" s="337"/>
      <c r="Z98" s="337"/>
    </row>
    <row r="99" customFormat="false" ht="17.25" hidden="false" customHeight="true" outlineLevel="0" collapsed="false">
      <c r="X99" s="337"/>
      <c r="Z99" s="337"/>
    </row>
    <row r="100" customFormat="false" ht="17.25" hidden="false" customHeight="true" outlineLevel="0" collapsed="false">
      <c r="X100" s="337"/>
      <c r="Z100" s="337"/>
    </row>
    <row r="101" customFormat="false" ht="17.25" hidden="false" customHeight="true" outlineLevel="0" collapsed="false">
      <c r="X101" s="337"/>
      <c r="Z101" s="337"/>
    </row>
    <row r="102" customFormat="false" ht="17.25" hidden="false" customHeight="true" outlineLevel="0" collapsed="false">
      <c r="X102" s="337"/>
      <c r="Z102" s="337"/>
    </row>
    <row r="103" customFormat="false" ht="17.25" hidden="false" customHeight="true" outlineLevel="0" collapsed="false">
      <c r="X103" s="337"/>
      <c r="Z103" s="337"/>
    </row>
    <row r="104" customFormat="false" ht="17.25" hidden="false" customHeight="true" outlineLevel="0" collapsed="false">
      <c r="X104" s="337"/>
      <c r="Z104" s="337"/>
    </row>
    <row r="105" customFormat="false" ht="17.25" hidden="false" customHeight="true" outlineLevel="0" collapsed="false">
      <c r="X105" s="337"/>
      <c r="Z105" s="337"/>
    </row>
    <row r="106" customFormat="false" ht="17.25" hidden="false" customHeight="true" outlineLevel="0" collapsed="false">
      <c r="X106" s="337"/>
      <c r="Z106" s="337"/>
    </row>
    <row r="107" customFormat="false" ht="17.25" hidden="false" customHeight="true" outlineLevel="0" collapsed="false">
      <c r="X107" s="337"/>
      <c r="Z107" s="337"/>
    </row>
    <row r="108" customFormat="false" ht="17.25" hidden="false" customHeight="true" outlineLevel="0" collapsed="false">
      <c r="X108" s="337"/>
      <c r="Z108" s="337"/>
    </row>
    <row r="109" customFormat="false" ht="17.25" hidden="false" customHeight="true" outlineLevel="0" collapsed="false">
      <c r="X109" s="337"/>
      <c r="Z109" s="337"/>
    </row>
    <row r="110" customFormat="false" ht="17.25" hidden="false" customHeight="true" outlineLevel="0" collapsed="false">
      <c r="X110" s="337"/>
      <c r="Z110" s="337"/>
    </row>
    <row r="111" customFormat="false" ht="17.25" hidden="false" customHeight="true" outlineLevel="0" collapsed="false">
      <c r="X111" s="337"/>
      <c r="Z111" s="337"/>
    </row>
    <row r="112" customFormat="false" ht="17.25" hidden="false" customHeight="true" outlineLevel="0" collapsed="false">
      <c r="X112" s="337"/>
      <c r="Z112" s="337"/>
    </row>
    <row r="113" customFormat="false" ht="17.25" hidden="false" customHeight="true" outlineLevel="0" collapsed="false">
      <c r="X113" s="337"/>
      <c r="Z113" s="337"/>
    </row>
    <row r="114" customFormat="false" ht="17.25" hidden="false" customHeight="true" outlineLevel="0" collapsed="false">
      <c r="X114" s="337"/>
      <c r="Z114" s="337"/>
    </row>
    <row r="115" customFormat="false" ht="17.25" hidden="false" customHeight="true" outlineLevel="0" collapsed="false">
      <c r="X115" s="337"/>
      <c r="Z115" s="337"/>
    </row>
    <row r="116" customFormat="false" ht="17.25" hidden="false" customHeight="true" outlineLevel="0" collapsed="false">
      <c r="X116" s="337"/>
      <c r="Z116" s="337"/>
    </row>
    <row r="117" customFormat="false" ht="17.25" hidden="false" customHeight="true" outlineLevel="0" collapsed="false">
      <c r="X117" s="337"/>
      <c r="Z117" s="337"/>
    </row>
    <row r="118" customFormat="false" ht="17.25" hidden="false" customHeight="true" outlineLevel="0" collapsed="false">
      <c r="X118" s="337"/>
      <c r="Z118" s="337"/>
    </row>
    <row r="119" customFormat="false" ht="17.25" hidden="false" customHeight="true" outlineLevel="0" collapsed="false">
      <c r="X119" s="337"/>
      <c r="Z119" s="337"/>
    </row>
    <row r="120" customFormat="false" ht="17.25" hidden="false" customHeight="true" outlineLevel="0" collapsed="false">
      <c r="X120" s="337"/>
      <c r="Z120" s="337"/>
    </row>
    <row r="121" customFormat="false" ht="17.25" hidden="false" customHeight="true" outlineLevel="0" collapsed="false">
      <c r="X121" s="337"/>
      <c r="Z121" s="337"/>
    </row>
    <row r="122" customFormat="false" ht="17.25" hidden="false" customHeight="true" outlineLevel="0" collapsed="false">
      <c r="X122" s="337"/>
      <c r="Z122" s="337"/>
    </row>
    <row r="123" customFormat="false" ht="17.25" hidden="false" customHeight="true" outlineLevel="0" collapsed="false">
      <c r="X123" s="337"/>
      <c r="Z123" s="337"/>
    </row>
    <row r="124" customFormat="false" ht="17.25" hidden="false" customHeight="true" outlineLevel="0" collapsed="false">
      <c r="X124" s="337"/>
      <c r="Z124" s="337"/>
    </row>
    <row r="125" customFormat="false" ht="17.25" hidden="false" customHeight="true" outlineLevel="0" collapsed="false">
      <c r="X125" s="337"/>
      <c r="Z125" s="337"/>
    </row>
    <row r="126" customFormat="false" ht="17.25" hidden="false" customHeight="true" outlineLevel="0" collapsed="false">
      <c r="X126" s="337"/>
      <c r="Z126" s="337"/>
    </row>
    <row r="127" customFormat="false" ht="17.25" hidden="false" customHeight="true" outlineLevel="0" collapsed="false">
      <c r="X127" s="337"/>
      <c r="Z127" s="337"/>
    </row>
    <row r="128" customFormat="false" ht="17.25" hidden="false" customHeight="true" outlineLevel="0" collapsed="false">
      <c r="X128" s="337"/>
      <c r="Z128" s="337"/>
    </row>
    <row r="129" customFormat="false" ht="17.25" hidden="false" customHeight="true" outlineLevel="0" collapsed="false">
      <c r="X129" s="337"/>
      <c r="Z129" s="337"/>
    </row>
    <row r="130" customFormat="false" ht="17.25" hidden="false" customHeight="true" outlineLevel="0" collapsed="false">
      <c r="X130" s="337"/>
      <c r="Z130" s="337"/>
    </row>
    <row r="131" customFormat="false" ht="17.25" hidden="false" customHeight="true" outlineLevel="0" collapsed="false">
      <c r="X131" s="337"/>
      <c r="Z131" s="337"/>
    </row>
    <row r="132" customFormat="false" ht="17.25" hidden="false" customHeight="true" outlineLevel="0" collapsed="false">
      <c r="X132" s="337"/>
      <c r="Z132" s="337"/>
    </row>
    <row r="133" customFormat="false" ht="17.25" hidden="false" customHeight="true" outlineLevel="0" collapsed="false">
      <c r="X133" s="337"/>
      <c r="Z133" s="337"/>
    </row>
    <row r="134" customFormat="false" ht="17.25" hidden="false" customHeight="true" outlineLevel="0" collapsed="false">
      <c r="X134" s="337"/>
      <c r="Z134" s="337"/>
    </row>
    <row r="135" customFormat="false" ht="17.25" hidden="false" customHeight="true" outlineLevel="0" collapsed="false">
      <c r="X135" s="337"/>
      <c r="Z135" s="337"/>
    </row>
    <row r="136" customFormat="false" ht="17.25" hidden="false" customHeight="true" outlineLevel="0" collapsed="false">
      <c r="X136" s="337"/>
      <c r="Z136" s="337"/>
    </row>
    <row r="137" customFormat="false" ht="17.25" hidden="false" customHeight="true" outlineLevel="0" collapsed="false">
      <c r="X137" s="337"/>
      <c r="Z137" s="337"/>
    </row>
    <row r="138" customFormat="false" ht="17.25" hidden="false" customHeight="true" outlineLevel="0" collapsed="false">
      <c r="X138" s="337"/>
      <c r="Z138" s="337"/>
    </row>
    <row r="139" customFormat="false" ht="17.25" hidden="false" customHeight="true" outlineLevel="0" collapsed="false">
      <c r="X139" s="337"/>
      <c r="Z139" s="337"/>
    </row>
    <row r="140" customFormat="false" ht="17.25" hidden="false" customHeight="true" outlineLevel="0" collapsed="false">
      <c r="X140" s="337"/>
      <c r="Z140" s="337"/>
    </row>
    <row r="141" customFormat="false" ht="17.25" hidden="false" customHeight="true" outlineLevel="0" collapsed="false">
      <c r="X141" s="337"/>
      <c r="Z141" s="337"/>
    </row>
    <row r="142" customFormat="false" ht="17.25" hidden="false" customHeight="true" outlineLevel="0" collapsed="false">
      <c r="X142" s="337"/>
      <c r="Z142" s="337"/>
    </row>
    <row r="143" customFormat="false" ht="17.25" hidden="false" customHeight="true" outlineLevel="0" collapsed="false">
      <c r="X143" s="337"/>
      <c r="Z143" s="337"/>
    </row>
    <row r="144" customFormat="false" ht="17.25" hidden="false" customHeight="true" outlineLevel="0" collapsed="false">
      <c r="X144" s="337"/>
      <c r="Z144" s="337"/>
    </row>
    <row r="145" customFormat="false" ht="17.25" hidden="false" customHeight="true" outlineLevel="0" collapsed="false">
      <c r="X145" s="337"/>
      <c r="Z145" s="337"/>
    </row>
    <row r="146" customFormat="false" ht="17.25" hidden="false" customHeight="true" outlineLevel="0" collapsed="false">
      <c r="X146" s="337"/>
      <c r="Z146" s="337"/>
    </row>
    <row r="147" customFormat="false" ht="17.25" hidden="false" customHeight="true" outlineLevel="0" collapsed="false">
      <c r="X147" s="337"/>
      <c r="Z147" s="337"/>
    </row>
    <row r="148" customFormat="false" ht="17.25" hidden="false" customHeight="true" outlineLevel="0" collapsed="false">
      <c r="X148" s="337"/>
      <c r="Z148" s="337"/>
    </row>
    <row r="149" customFormat="false" ht="17.25" hidden="false" customHeight="true" outlineLevel="0" collapsed="false">
      <c r="X149" s="337"/>
      <c r="Z149" s="337"/>
    </row>
    <row r="150" customFormat="false" ht="17.25" hidden="false" customHeight="true" outlineLevel="0" collapsed="false">
      <c r="X150" s="337"/>
      <c r="Z150" s="337"/>
    </row>
    <row r="151" customFormat="false" ht="17.25" hidden="false" customHeight="true" outlineLevel="0" collapsed="false">
      <c r="X151" s="337"/>
      <c r="Z151" s="337"/>
    </row>
    <row r="152" customFormat="false" ht="17.25" hidden="false" customHeight="true" outlineLevel="0" collapsed="false">
      <c r="X152" s="337"/>
      <c r="Z152" s="337"/>
    </row>
    <row r="153" customFormat="false" ht="17.25" hidden="false" customHeight="true" outlineLevel="0" collapsed="false">
      <c r="X153" s="337"/>
      <c r="Z153" s="337"/>
    </row>
    <row r="154" customFormat="false" ht="17.25" hidden="false" customHeight="true" outlineLevel="0" collapsed="false">
      <c r="X154" s="337"/>
      <c r="Z154" s="337"/>
    </row>
    <row r="155" customFormat="false" ht="17.25" hidden="false" customHeight="true" outlineLevel="0" collapsed="false">
      <c r="X155" s="337"/>
      <c r="Z155" s="337"/>
    </row>
    <row r="156" customFormat="false" ht="17.25" hidden="false" customHeight="true" outlineLevel="0" collapsed="false">
      <c r="X156" s="337"/>
      <c r="Z156" s="337"/>
    </row>
    <row r="157" customFormat="false" ht="17.25" hidden="false" customHeight="true" outlineLevel="0" collapsed="false">
      <c r="X157" s="337"/>
      <c r="Z157" s="337"/>
    </row>
    <row r="158" customFormat="false" ht="17.25" hidden="false" customHeight="true" outlineLevel="0" collapsed="false">
      <c r="X158" s="337"/>
      <c r="Z158" s="337"/>
    </row>
    <row r="159" customFormat="false" ht="17.25" hidden="false" customHeight="true" outlineLevel="0" collapsed="false">
      <c r="X159" s="337"/>
      <c r="Z159" s="337"/>
    </row>
    <row r="160" customFormat="false" ht="17.25" hidden="false" customHeight="true" outlineLevel="0" collapsed="false">
      <c r="X160" s="337"/>
      <c r="Z160" s="337"/>
    </row>
    <row r="161" customFormat="false" ht="17.25" hidden="false" customHeight="true" outlineLevel="0" collapsed="false">
      <c r="X161" s="337"/>
      <c r="Z161" s="337"/>
    </row>
    <row r="162" customFormat="false" ht="17.25" hidden="false" customHeight="true" outlineLevel="0" collapsed="false">
      <c r="X162" s="337"/>
      <c r="Z162" s="337"/>
    </row>
    <row r="163" customFormat="false" ht="17.25" hidden="false" customHeight="true" outlineLevel="0" collapsed="false">
      <c r="X163" s="337"/>
      <c r="Z163" s="337"/>
    </row>
    <row r="164" customFormat="false" ht="17.25" hidden="false" customHeight="true" outlineLevel="0" collapsed="false">
      <c r="X164" s="337"/>
      <c r="Z164" s="337"/>
    </row>
    <row r="165" customFormat="false" ht="17.25" hidden="false" customHeight="true" outlineLevel="0" collapsed="false">
      <c r="X165" s="337"/>
      <c r="Z165" s="337"/>
    </row>
    <row r="166" customFormat="false" ht="17.25" hidden="false" customHeight="true" outlineLevel="0" collapsed="false">
      <c r="X166" s="337"/>
      <c r="Z166" s="337"/>
    </row>
    <row r="167" customFormat="false" ht="17.25" hidden="false" customHeight="true" outlineLevel="0" collapsed="false">
      <c r="X167" s="337"/>
      <c r="Z167" s="337"/>
    </row>
    <row r="168" customFormat="false" ht="17.25" hidden="false" customHeight="true" outlineLevel="0" collapsed="false">
      <c r="X168" s="337"/>
      <c r="Z168" s="337"/>
    </row>
    <row r="169" customFormat="false" ht="17.25" hidden="false" customHeight="true" outlineLevel="0" collapsed="false">
      <c r="X169" s="337"/>
      <c r="Z169" s="337"/>
    </row>
    <row r="170" customFormat="false" ht="17.25" hidden="false" customHeight="true" outlineLevel="0" collapsed="false">
      <c r="X170" s="337"/>
      <c r="Z170" s="337"/>
    </row>
    <row r="171" customFormat="false" ht="17.25" hidden="false" customHeight="true" outlineLevel="0" collapsed="false">
      <c r="X171" s="337"/>
      <c r="Z171" s="337"/>
    </row>
    <row r="172" customFormat="false" ht="17.25" hidden="false" customHeight="true" outlineLevel="0" collapsed="false">
      <c r="X172" s="337"/>
      <c r="Z172" s="337"/>
    </row>
    <row r="173" customFormat="false" ht="17.25" hidden="false" customHeight="true" outlineLevel="0" collapsed="false">
      <c r="X173" s="337"/>
      <c r="Z173" s="337"/>
    </row>
    <row r="174" customFormat="false" ht="17.25" hidden="false" customHeight="true" outlineLevel="0" collapsed="false">
      <c r="X174" s="337"/>
      <c r="Z174" s="337"/>
    </row>
    <row r="175" customFormat="false" ht="17.25" hidden="false" customHeight="true" outlineLevel="0" collapsed="false">
      <c r="X175" s="337"/>
      <c r="Z175" s="337"/>
    </row>
    <row r="176" customFormat="false" ht="17.25" hidden="false" customHeight="true" outlineLevel="0" collapsed="false">
      <c r="X176" s="337"/>
      <c r="Z176" s="337"/>
    </row>
    <row r="177" customFormat="false" ht="17.25" hidden="false" customHeight="true" outlineLevel="0" collapsed="false">
      <c r="X177" s="337"/>
      <c r="Z177" s="337"/>
    </row>
    <row r="178" customFormat="false" ht="17.25" hidden="false" customHeight="true" outlineLevel="0" collapsed="false">
      <c r="X178" s="337"/>
      <c r="Z178" s="337"/>
    </row>
    <row r="179" customFormat="false" ht="17.25" hidden="false" customHeight="true" outlineLevel="0" collapsed="false">
      <c r="X179" s="337"/>
      <c r="Z179" s="337"/>
    </row>
    <row r="180" customFormat="false" ht="17.25" hidden="false" customHeight="true" outlineLevel="0" collapsed="false">
      <c r="X180" s="337"/>
      <c r="Z180" s="337"/>
    </row>
    <row r="181" customFormat="false" ht="17.25" hidden="false" customHeight="true" outlineLevel="0" collapsed="false">
      <c r="X181" s="337"/>
      <c r="Z181" s="337"/>
    </row>
    <row r="182" customFormat="false" ht="17.25" hidden="false" customHeight="true" outlineLevel="0" collapsed="false">
      <c r="X182" s="337"/>
      <c r="Z182" s="337"/>
    </row>
    <row r="183" customFormat="false" ht="17.25" hidden="false" customHeight="true" outlineLevel="0" collapsed="false">
      <c r="X183" s="337"/>
      <c r="Z183" s="337"/>
    </row>
    <row r="184" customFormat="false" ht="17.25" hidden="false" customHeight="true" outlineLevel="0" collapsed="false">
      <c r="X184" s="337"/>
      <c r="Z184" s="337"/>
    </row>
    <row r="185" customFormat="false" ht="17.25" hidden="false" customHeight="true" outlineLevel="0" collapsed="false">
      <c r="X185" s="337"/>
      <c r="Z185" s="337"/>
    </row>
    <row r="186" customFormat="false" ht="17.25" hidden="false" customHeight="true" outlineLevel="0" collapsed="false">
      <c r="X186" s="337"/>
      <c r="Z186" s="337"/>
    </row>
    <row r="187" customFormat="false" ht="17.25" hidden="false" customHeight="true" outlineLevel="0" collapsed="false">
      <c r="X187" s="337"/>
      <c r="Z187" s="337"/>
    </row>
    <row r="188" customFormat="false" ht="17.25" hidden="false" customHeight="true" outlineLevel="0" collapsed="false">
      <c r="X188" s="337"/>
      <c r="Z188" s="337"/>
    </row>
    <row r="189" customFormat="false" ht="17.25" hidden="false" customHeight="true" outlineLevel="0" collapsed="false">
      <c r="X189" s="337"/>
      <c r="Z189" s="337"/>
    </row>
    <row r="190" customFormat="false" ht="17.25" hidden="false" customHeight="true" outlineLevel="0" collapsed="false">
      <c r="X190" s="337"/>
      <c r="Z190" s="337"/>
    </row>
    <row r="191" customFormat="false" ht="17.25" hidden="false" customHeight="true" outlineLevel="0" collapsed="false">
      <c r="X191" s="337"/>
      <c r="Z191" s="337"/>
    </row>
    <row r="192" customFormat="false" ht="17.25" hidden="false" customHeight="true" outlineLevel="0" collapsed="false">
      <c r="X192" s="337"/>
      <c r="Z192" s="337"/>
    </row>
    <row r="193" customFormat="false" ht="17.25" hidden="false" customHeight="true" outlineLevel="0" collapsed="false">
      <c r="X193" s="337"/>
      <c r="Z193" s="337"/>
    </row>
    <row r="194" customFormat="false" ht="17.25" hidden="false" customHeight="true" outlineLevel="0" collapsed="false">
      <c r="X194" s="337"/>
      <c r="Z194" s="337"/>
    </row>
    <row r="195" customFormat="false" ht="17.25" hidden="false" customHeight="true" outlineLevel="0" collapsed="false">
      <c r="X195" s="337"/>
      <c r="Z195" s="337"/>
    </row>
    <row r="196" customFormat="false" ht="17.25" hidden="false" customHeight="true" outlineLevel="0" collapsed="false">
      <c r="X196" s="337"/>
      <c r="Z196" s="337"/>
    </row>
    <row r="197" customFormat="false" ht="17.25" hidden="false" customHeight="true" outlineLevel="0" collapsed="false">
      <c r="X197" s="337"/>
      <c r="Z197" s="337"/>
    </row>
    <row r="198" customFormat="false" ht="17.25" hidden="false" customHeight="true" outlineLevel="0" collapsed="false">
      <c r="X198" s="337"/>
      <c r="Z198" s="337"/>
    </row>
    <row r="199" customFormat="false" ht="17.25" hidden="false" customHeight="true" outlineLevel="0" collapsed="false">
      <c r="X199" s="337"/>
      <c r="Z199" s="337"/>
    </row>
    <row r="200" customFormat="false" ht="17.25" hidden="false" customHeight="true" outlineLevel="0" collapsed="false">
      <c r="X200" s="337"/>
      <c r="Z200" s="337"/>
    </row>
    <row r="201" customFormat="false" ht="17.25" hidden="false" customHeight="true" outlineLevel="0" collapsed="false">
      <c r="X201" s="337"/>
      <c r="Z201" s="337"/>
    </row>
    <row r="202" customFormat="false" ht="17.25" hidden="false" customHeight="true" outlineLevel="0" collapsed="false">
      <c r="X202" s="337"/>
      <c r="Z202" s="337"/>
    </row>
    <row r="203" customFormat="false" ht="17.25" hidden="false" customHeight="true" outlineLevel="0" collapsed="false">
      <c r="X203" s="337"/>
      <c r="Z203" s="337"/>
    </row>
    <row r="204" customFormat="false" ht="17.25" hidden="false" customHeight="true" outlineLevel="0" collapsed="false">
      <c r="X204" s="337"/>
      <c r="Z204" s="337"/>
    </row>
    <row r="205" customFormat="false" ht="17.25" hidden="false" customHeight="true" outlineLevel="0" collapsed="false">
      <c r="X205" s="337"/>
      <c r="Z205" s="337"/>
    </row>
    <row r="206" customFormat="false" ht="17.25" hidden="false" customHeight="true" outlineLevel="0" collapsed="false">
      <c r="X206" s="337"/>
      <c r="Z206" s="337"/>
    </row>
    <row r="207" customFormat="false" ht="17.25" hidden="false" customHeight="true" outlineLevel="0" collapsed="false">
      <c r="X207" s="337"/>
      <c r="Z207" s="337"/>
    </row>
    <row r="208" customFormat="false" ht="17.25" hidden="false" customHeight="true" outlineLevel="0" collapsed="false">
      <c r="X208" s="337"/>
      <c r="Z208" s="337"/>
    </row>
    <row r="209" customFormat="false" ht="17.25" hidden="false" customHeight="true" outlineLevel="0" collapsed="false">
      <c r="X209" s="337"/>
      <c r="Z209" s="337"/>
    </row>
    <row r="210" customFormat="false" ht="17.25" hidden="false" customHeight="true" outlineLevel="0" collapsed="false">
      <c r="X210" s="337"/>
      <c r="Z210" s="337"/>
    </row>
    <row r="211" customFormat="false" ht="17.25" hidden="false" customHeight="true" outlineLevel="0" collapsed="false">
      <c r="X211" s="337"/>
      <c r="Z211" s="337"/>
    </row>
    <row r="212" customFormat="false" ht="17.25" hidden="false" customHeight="true" outlineLevel="0" collapsed="false">
      <c r="X212" s="337"/>
      <c r="Z212" s="337"/>
    </row>
    <row r="213" customFormat="false" ht="17.25" hidden="false" customHeight="true" outlineLevel="0" collapsed="false">
      <c r="X213" s="337"/>
      <c r="Z213" s="337"/>
    </row>
    <row r="214" customFormat="false" ht="17.25" hidden="false" customHeight="true" outlineLevel="0" collapsed="false">
      <c r="X214" s="337"/>
      <c r="Z214" s="337"/>
    </row>
    <row r="215" customFormat="false" ht="17.25" hidden="false" customHeight="true" outlineLevel="0" collapsed="false">
      <c r="X215" s="337"/>
      <c r="Z215" s="337"/>
    </row>
    <row r="216" customFormat="false" ht="17.25" hidden="false" customHeight="true" outlineLevel="0" collapsed="false">
      <c r="X216" s="337"/>
      <c r="Z216" s="337"/>
    </row>
    <row r="217" customFormat="false" ht="17.25" hidden="false" customHeight="true" outlineLevel="0" collapsed="false">
      <c r="X217" s="337"/>
      <c r="Z217" s="337"/>
    </row>
    <row r="218" customFormat="false" ht="17.25" hidden="false" customHeight="true" outlineLevel="0" collapsed="false">
      <c r="X218" s="337"/>
      <c r="Z218" s="337"/>
    </row>
    <row r="219" customFormat="false" ht="17.25" hidden="false" customHeight="true" outlineLevel="0" collapsed="false">
      <c r="X219" s="337"/>
      <c r="Z219" s="337"/>
    </row>
    <row r="220" customFormat="false" ht="17.25" hidden="false" customHeight="true" outlineLevel="0" collapsed="false">
      <c r="X220" s="337"/>
      <c r="Z220" s="337"/>
    </row>
    <row r="221" customFormat="false" ht="17.25" hidden="false" customHeight="true" outlineLevel="0" collapsed="false">
      <c r="X221" s="337"/>
      <c r="Z221" s="337"/>
    </row>
    <row r="222" customFormat="false" ht="17.25" hidden="false" customHeight="true" outlineLevel="0" collapsed="false">
      <c r="X222" s="337"/>
      <c r="Z222" s="337"/>
    </row>
    <row r="223" customFormat="false" ht="17.25" hidden="false" customHeight="true" outlineLevel="0" collapsed="false">
      <c r="X223" s="337"/>
      <c r="Z223" s="337"/>
    </row>
    <row r="224" customFormat="false" ht="17.25" hidden="false" customHeight="true" outlineLevel="0" collapsed="false">
      <c r="X224" s="337"/>
      <c r="Z224" s="337"/>
    </row>
    <row r="225" customFormat="false" ht="17.25" hidden="false" customHeight="true" outlineLevel="0" collapsed="false">
      <c r="X225" s="337"/>
      <c r="Z225" s="337"/>
    </row>
    <row r="226" customFormat="false" ht="17.25" hidden="false" customHeight="true" outlineLevel="0" collapsed="false">
      <c r="X226" s="337"/>
      <c r="Z226" s="337"/>
    </row>
    <row r="227" customFormat="false" ht="17.25" hidden="false" customHeight="true" outlineLevel="0" collapsed="false">
      <c r="X227" s="337"/>
      <c r="Z227" s="337"/>
    </row>
    <row r="228" customFormat="false" ht="17.25" hidden="false" customHeight="true" outlineLevel="0" collapsed="false">
      <c r="X228" s="337"/>
      <c r="Z228" s="337"/>
    </row>
    <row r="229" customFormat="false" ht="17.25" hidden="false" customHeight="true" outlineLevel="0" collapsed="false">
      <c r="X229" s="337"/>
      <c r="Z229" s="337"/>
    </row>
    <row r="230" customFormat="false" ht="17.25" hidden="false" customHeight="true" outlineLevel="0" collapsed="false">
      <c r="X230" s="337"/>
      <c r="Z230" s="337"/>
    </row>
    <row r="231" customFormat="false" ht="17.25" hidden="false" customHeight="true" outlineLevel="0" collapsed="false">
      <c r="X231" s="337"/>
      <c r="Z231" s="337"/>
    </row>
    <row r="232" customFormat="false" ht="17.25" hidden="false" customHeight="true" outlineLevel="0" collapsed="false">
      <c r="X232" s="337"/>
      <c r="Z232" s="337"/>
    </row>
    <row r="233" customFormat="false" ht="17.25" hidden="false" customHeight="true" outlineLevel="0" collapsed="false">
      <c r="X233" s="337"/>
      <c r="Z233" s="337"/>
    </row>
    <row r="234" customFormat="false" ht="17.25" hidden="false" customHeight="true" outlineLevel="0" collapsed="false">
      <c r="X234" s="337"/>
      <c r="Z234" s="337"/>
    </row>
    <row r="235" customFormat="false" ht="17.25" hidden="false" customHeight="true" outlineLevel="0" collapsed="false">
      <c r="X235" s="337"/>
      <c r="Z235" s="337"/>
    </row>
    <row r="236" customFormat="false" ht="17.25" hidden="false" customHeight="true" outlineLevel="0" collapsed="false">
      <c r="X236" s="337"/>
      <c r="Z236" s="337"/>
    </row>
    <row r="237" customFormat="false" ht="17.25" hidden="false" customHeight="true" outlineLevel="0" collapsed="false">
      <c r="X237" s="337"/>
      <c r="Z237" s="337"/>
    </row>
    <row r="238" customFormat="false" ht="17.25" hidden="false" customHeight="true" outlineLevel="0" collapsed="false">
      <c r="X238" s="337"/>
      <c r="Z238" s="337"/>
    </row>
    <row r="239" customFormat="false" ht="17.25" hidden="false" customHeight="true" outlineLevel="0" collapsed="false">
      <c r="X239" s="337"/>
      <c r="Z239" s="337"/>
    </row>
    <row r="240" customFormat="false" ht="17.25" hidden="false" customHeight="true" outlineLevel="0" collapsed="false">
      <c r="X240" s="337"/>
      <c r="Z240" s="337"/>
    </row>
    <row r="241" customFormat="false" ht="17.25" hidden="false" customHeight="true" outlineLevel="0" collapsed="false">
      <c r="X241" s="337"/>
      <c r="Z241" s="337"/>
    </row>
    <row r="242" customFormat="false" ht="17.25" hidden="false" customHeight="true" outlineLevel="0" collapsed="false">
      <c r="X242" s="337"/>
      <c r="Z242" s="337"/>
    </row>
    <row r="243" customFormat="false" ht="17.25" hidden="false" customHeight="true" outlineLevel="0" collapsed="false">
      <c r="X243" s="337"/>
      <c r="Z243" s="337"/>
    </row>
    <row r="244" customFormat="false" ht="17.25" hidden="false" customHeight="true" outlineLevel="0" collapsed="false">
      <c r="X244" s="337"/>
      <c r="Z244" s="337"/>
    </row>
    <row r="245" customFormat="false" ht="17.25" hidden="false" customHeight="true" outlineLevel="0" collapsed="false">
      <c r="X245" s="337"/>
      <c r="Z245" s="337"/>
    </row>
    <row r="246" customFormat="false" ht="17.25" hidden="false" customHeight="true" outlineLevel="0" collapsed="false">
      <c r="X246" s="337"/>
      <c r="Z246" s="337"/>
    </row>
    <row r="247" customFormat="false" ht="17.25" hidden="false" customHeight="true" outlineLevel="0" collapsed="false">
      <c r="X247" s="337"/>
      <c r="Z247" s="337"/>
    </row>
    <row r="248" customFormat="false" ht="17.25" hidden="false" customHeight="true" outlineLevel="0" collapsed="false">
      <c r="X248" s="337"/>
      <c r="Z248" s="337"/>
    </row>
    <row r="249" customFormat="false" ht="17.25" hidden="false" customHeight="true" outlineLevel="0" collapsed="false">
      <c r="X249" s="337"/>
      <c r="Z249" s="337"/>
    </row>
    <row r="250" customFormat="false" ht="17.25" hidden="false" customHeight="true" outlineLevel="0" collapsed="false">
      <c r="X250" s="337"/>
      <c r="Z250" s="337"/>
    </row>
    <row r="251" customFormat="false" ht="17.25" hidden="false" customHeight="true" outlineLevel="0" collapsed="false">
      <c r="X251" s="337"/>
      <c r="Z251" s="337"/>
    </row>
    <row r="252" customFormat="false" ht="17.25" hidden="false" customHeight="true" outlineLevel="0" collapsed="false">
      <c r="X252" s="337"/>
      <c r="Z252" s="337"/>
    </row>
    <row r="253" customFormat="false" ht="17.25" hidden="false" customHeight="true" outlineLevel="0" collapsed="false">
      <c r="X253" s="337"/>
      <c r="Z253" s="337"/>
    </row>
    <row r="254" customFormat="false" ht="17.25" hidden="false" customHeight="true" outlineLevel="0" collapsed="false">
      <c r="X254" s="337"/>
      <c r="Z254" s="337"/>
    </row>
    <row r="255" customFormat="false" ht="17.25" hidden="false" customHeight="true" outlineLevel="0" collapsed="false">
      <c r="X255" s="337"/>
      <c r="Z255" s="337"/>
    </row>
    <row r="256" customFormat="false" ht="17.25" hidden="false" customHeight="true" outlineLevel="0" collapsed="false">
      <c r="X256" s="337"/>
      <c r="Z256" s="337"/>
    </row>
    <row r="257" customFormat="false" ht="17.25" hidden="false" customHeight="true" outlineLevel="0" collapsed="false">
      <c r="X257" s="337"/>
      <c r="Z257" s="337"/>
    </row>
    <row r="258" customFormat="false" ht="17.25" hidden="false" customHeight="true" outlineLevel="0" collapsed="false">
      <c r="X258" s="337"/>
      <c r="Z258" s="337"/>
    </row>
    <row r="259" customFormat="false" ht="17.25" hidden="false" customHeight="true" outlineLevel="0" collapsed="false">
      <c r="X259" s="337"/>
      <c r="Z259" s="337"/>
    </row>
    <row r="260" customFormat="false" ht="17.25" hidden="false" customHeight="true" outlineLevel="0" collapsed="false">
      <c r="X260" s="337"/>
      <c r="Z260" s="337"/>
    </row>
    <row r="261" customFormat="false" ht="17.25" hidden="false" customHeight="true" outlineLevel="0" collapsed="false">
      <c r="X261" s="337"/>
      <c r="Z261" s="337"/>
    </row>
    <row r="262" customFormat="false" ht="17.25" hidden="false" customHeight="true" outlineLevel="0" collapsed="false">
      <c r="X262" s="337"/>
      <c r="Z262" s="337"/>
    </row>
    <row r="263" customFormat="false" ht="17.25" hidden="false" customHeight="true" outlineLevel="0" collapsed="false">
      <c r="X263" s="337"/>
      <c r="Z263" s="337"/>
    </row>
    <row r="264" customFormat="false" ht="17.25" hidden="false" customHeight="true" outlineLevel="0" collapsed="false">
      <c r="X264" s="337"/>
      <c r="Z264" s="337"/>
    </row>
    <row r="265" customFormat="false" ht="17.25" hidden="false" customHeight="true" outlineLevel="0" collapsed="false">
      <c r="X265" s="337"/>
      <c r="Z265" s="337"/>
    </row>
    <row r="266" customFormat="false" ht="17.25" hidden="false" customHeight="true" outlineLevel="0" collapsed="false">
      <c r="X266" s="337"/>
      <c r="Z266" s="337"/>
    </row>
    <row r="267" customFormat="false" ht="17.25" hidden="false" customHeight="true" outlineLevel="0" collapsed="false">
      <c r="X267" s="337"/>
      <c r="Z267" s="337"/>
    </row>
    <row r="268" customFormat="false" ht="17.25" hidden="false" customHeight="true" outlineLevel="0" collapsed="false">
      <c r="X268" s="337"/>
      <c r="Z268" s="337"/>
    </row>
    <row r="269" customFormat="false" ht="17.25" hidden="false" customHeight="true" outlineLevel="0" collapsed="false">
      <c r="X269" s="337"/>
      <c r="Z269" s="337"/>
    </row>
    <row r="270" customFormat="false" ht="17.25" hidden="false" customHeight="true" outlineLevel="0" collapsed="false">
      <c r="X270" s="337"/>
      <c r="Z270" s="337"/>
    </row>
    <row r="271" customFormat="false" ht="17.25" hidden="false" customHeight="true" outlineLevel="0" collapsed="false">
      <c r="X271" s="337"/>
      <c r="Z271" s="337"/>
    </row>
    <row r="272" customFormat="false" ht="17.25" hidden="false" customHeight="true" outlineLevel="0" collapsed="false">
      <c r="X272" s="337"/>
      <c r="Z272" s="337"/>
    </row>
    <row r="273" customFormat="false" ht="17.25" hidden="false" customHeight="true" outlineLevel="0" collapsed="false">
      <c r="X273" s="337"/>
      <c r="Z273" s="337"/>
    </row>
    <row r="274" customFormat="false" ht="17.25" hidden="false" customHeight="true" outlineLevel="0" collapsed="false">
      <c r="X274" s="337"/>
      <c r="Z274" s="337"/>
    </row>
    <row r="275" customFormat="false" ht="17.25" hidden="false" customHeight="true" outlineLevel="0" collapsed="false">
      <c r="X275" s="337"/>
      <c r="Z275" s="337"/>
    </row>
    <row r="276" customFormat="false" ht="17.25" hidden="false" customHeight="true" outlineLevel="0" collapsed="false">
      <c r="X276" s="337"/>
      <c r="Z276" s="337"/>
    </row>
    <row r="277" customFormat="false" ht="17.25" hidden="false" customHeight="true" outlineLevel="0" collapsed="false">
      <c r="X277" s="337"/>
      <c r="Z277" s="337"/>
    </row>
    <row r="278" customFormat="false" ht="17.25" hidden="false" customHeight="true" outlineLevel="0" collapsed="false">
      <c r="X278" s="337"/>
      <c r="Z278" s="337"/>
    </row>
    <row r="279" customFormat="false" ht="17.25" hidden="false" customHeight="true" outlineLevel="0" collapsed="false">
      <c r="X279" s="337"/>
      <c r="Z279" s="337"/>
    </row>
    <row r="280" customFormat="false" ht="17.25" hidden="false" customHeight="true" outlineLevel="0" collapsed="false">
      <c r="X280" s="337"/>
      <c r="Z280" s="337"/>
    </row>
    <row r="281" customFormat="false" ht="17.25" hidden="false" customHeight="true" outlineLevel="0" collapsed="false">
      <c r="X281" s="337"/>
      <c r="Z281" s="337"/>
    </row>
    <row r="282" customFormat="false" ht="17.25" hidden="false" customHeight="true" outlineLevel="0" collapsed="false">
      <c r="X282" s="337"/>
      <c r="Z282" s="337"/>
    </row>
    <row r="283" customFormat="false" ht="17.25" hidden="false" customHeight="true" outlineLevel="0" collapsed="false">
      <c r="X283" s="337"/>
      <c r="Z283" s="337"/>
    </row>
    <row r="284" customFormat="false" ht="17.25" hidden="false" customHeight="true" outlineLevel="0" collapsed="false">
      <c r="X284" s="337"/>
      <c r="Z284" s="337"/>
    </row>
    <row r="285" customFormat="false" ht="17.25" hidden="false" customHeight="true" outlineLevel="0" collapsed="false">
      <c r="X285" s="337"/>
      <c r="Z285" s="337"/>
    </row>
    <row r="286" customFormat="false" ht="17.25" hidden="false" customHeight="true" outlineLevel="0" collapsed="false">
      <c r="X286" s="337"/>
      <c r="Z286" s="337"/>
    </row>
    <row r="287" customFormat="false" ht="17.25" hidden="false" customHeight="true" outlineLevel="0" collapsed="false">
      <c r="X287" s="337"/>
      <c r="Z287" s="337"/>
    </row>
    <row r="288" customFormat="false" ht="17.25" hidden="false" customHeight="true" outlineLevel="0" collapsed="false">
      <c r="X288" s="337"/>
      <c r="Z288" s="337"/>
    </row>
    <row r="289" customFormat="false" ht="17.25" hidden="false" customHeight="true" outlineLevel="0" collapsed="false">
      <c r="X289" s="337"/>
      <c r="Z289" s="337"/>
    </row>
    <row r="290" customFormat="false" ht="17.25" hidden="false" customHeight="true" outlineLevel="0" collapsed="false">
      <c r="X290" s="337"/>
      <c r="Z290" s="337"/>
    </row>
    <row r="291" customFormat="false" ht="17.25" hidden="false" customHeight="true" outlineLevel="0" collapsed="false">
      <c r="X291" s="337"/>
      <c r="Z291" s="337"/>
    </row>
    <row r="292" customFormat="false" ht="17.25" hidden="false" customHeight="true" outlineLevel="0" collapsed="false">
      <c r="X292" s="337"/>
      <c r="Z292" s="337"/>
    </row>
    <row r="293" customFormat="false" ht="17.25" hidden="false" customHeight="true" outlineLevel="0" collapsed="false">
      <c r="X293" s="337"/>
      <c r="Z293" s="337"/>
    </row>
    <row r="294" customFormat="false" ht="17.25" hidden="false" customHeight="true" outlineLevel="0" collapsed="false">
      <c r="X294" s="337"/>
      <c r="Z294" s="337"/>
    </row>
    <row r="295" customFormat="false" ht="17.25" hidden="false" customHeight="true" outlineLevel="0" collapsed="false">
      <c r="X295" s="337"/>
      <c r="Z295" s="337"/>
    </row>
    <row r="296" customFormat="false" ht="17.25" hidden="false" customHeight="true" outlineLevel="0" collapsed="false">
      <c r="X296" s="337"/>
      <c r="Z296" s="337"/>
    </row>
    <row r="297" customFormat="false" ht="17.25" hidden="false" customHeight="true" outlineLevel="0" collapsed="false">
      <c r="X297" s="337"/>
      <c r="Z297" s="337"/>
    </row>
    <row r="298" customFormat="false" ht="17.25" hidden="false" customHeight="true" outlineLevel="0" collapsed="false">
      <c r="X298" s="337"/>
      <c r="Z298" s="337"/>
    </row>
    <row r="299" customFormat="false" ht="17.25" hidden="false" customHeight="true" outlineLevel="0" collapsed="false">
      <c r="X299" s="337"/>
      <c r="Z299" s="337"/>
    </row>
    <row r="300" customFormat="false" ht="17.25" hidden="false" customHeight="true" outlineLevel="0" collapsed="false">
      <c r="X300" s="337"/>
      <c r="Z300" s="337"/>
    </row>
    <row r="301" customFormat="false" ht="17.25" hidden="false" customHeight="true" outlineLevel="0" collapsed="false">
      <c r="X301" s="337"/>
      <c r="Z301" s="337"/>
    </row>
    <row r="302" customFormat="false" ht="17.25" hidden="false" customHeight="true" outlineLevel="0" collapsed="false">
      <c r="X302" s="337"/>
      <c r="Z302" s="337"/>
    </row>
    <row r="303" customFormat="false" ht="17.25" hidden="false" customHeight="true" outlineLevel="0" collapsed="false">
      <c r="X303" s="337"/>
      <c r="Z303" s="337"/>
    </row>
    <row r="304" customFormat="false" ht="17.25" hidden="false" customHeight="true" outlineLevel="0" collapsed="false">
      <c r="X304" s="337"/>
      <c r="Z304" s="337"/>
    </row>
    <row r="305" customFormat="false" ht="17.25" hidden="false" customHeight="true" outlineLevel="0" collapsed="false">
      <c r="X305" s="337"/>
      <c r="Z305" s="337"/>
    </row>
    <row r="306" customFormat="false" ht="17.25" hidden="false" customHeight="true" outlineLevel="0" collapsed="false">
      <c r="X306" s="337"/>
      <c r="Z306" s="337"/>
    </row>
    <row r="307" customFormat="false" ht="17.25" hidden="false" customHeight="true" outlineLevel="0" collapsed="false">
      <c r="X307" s="337"/>
      <c r="Z307" s="337"/>
    </row>
    <row r="308" customFormat="false" ht="17.25" hidden="false" customHeight="true" outlineLevel="0" collapsed="false">
      <c r="X308" s="337"/>
      <c r="Z308" s="337"/>
    </row>
    <row r="309" customFormat="false" ht="17.25" hidden="false" customHeight="true" outlineLevel="0" collapsed="false">
      <c r="X309" s="337"/>
      <c r="Z309" s="337"/>
    </row>
    <row r="310" customFormat="false" ht="17.25" hidden="false" customHeight="true" outlineLevel="0" collapsed="false">
      <c r="X310" s="337"/>
      <c r="Z310" s="337"/>
    </row>
    <row r="311" customFormat="false" ht="17.25" hidden="false" customHeight="true" outlineLevel="0" collapsed="false">
      <c r="X311" s="337"/>
      <c r="Z311" s="337"/>
    </row>
    <row r="312" customFormat="false" ht="17.25" hidden="false" customHeight="true" outlineLevel="0" collapsed="false">
      <c r="X312" s="337"/>
      <c r="Z312" s="337"/>
    </row>
    <row r="313" customFormat="false" ht="17.25" hidden="false" customHeight="true" outlineLevel="0" collapsed="false">
      <c r="X313" s="337"/>
      <c r="Z313" s="337"/>
    </row>
    <row r="314" customFormat="false" ht="17.25" hidden="false" customHeight="true" outlineLevel="0" collapsed="false">
      <c r="X314" s="337"/>
      <c r="Z314" s="337"/>
    </row>
    <row r="315" customFormat="false" ht="17.25" hidden="false" customHeight="true" outlineLevel="0" collapsed="false">
      <c r="X315" s="337"/>
      <c r="Z315" s="337"/>
    </row>
    <row r="316" customFormat="false" ht="17.25" hidden="false" customHeight="true" outlineLevel="0" collapsed="false">
      <c r="X316" s="337"/>
      <c r="Z316" s="337"/>
    </row>
    <row r="317" customFormat="false" ht="17.25" hidden="false" customHeight="true" outlineLevel="0" collapsed="false">
      <c r="X317" s="337"/>
      <c r="Z317" s="337"/>
    </row>
    <row r="318" customFormat="false" ht="17.25" hidden="false" customHeight="true" outlineLevel="0" collapsed="false">
      <c r="X318" s="337"/>
      <c r="Z318" s="337"/>
    </row>
    <row r="319" customFormat="false" ht="17.25" hidden="false" customHeight="true" outlineLevel="0" collapsed="false">
      <c r="X319" s="337"/>
      <c r="Z319" s="337"/>
    </row>
    <row r="320" customFormat="false" ht="17.25" hidden="false" customHeight="true" outlineLevel="0" collapsed="false">
      <c r="X320" s="337"/>
      <c r="Z320" s="337"/>
    </row>
    <row r="321" customFormat="false" ht="17.25" hidden="false" customHeight="true" outlineLevel="0" collapsed="false">
      <c r="X321" s="337"/>
      <c r="Z321" s="337"/>
    </row>
    <row r="322" customFormat="false" ht="17.25" hidden="false" customHeight="true" outlineLevel="0" collapsed="false">
      <c r="X322" s="337"/>
      <c r="Z322" s="337"/>
    </row>
    <row r="323" customFormat="false" ht="17.25" hidden="false" customHeight="true" outlineLevel="0" collapsed="false">
      <c r="X323" s="337"/>
      <c r="Z323" s="337"/>
    </row>
    <row r="324" customFormat="false" ht="17.25" hidden="false" customHeight="true" outlineLevel="0" collapsed="false">
      <c r="X324" s="337"/>
      <c r="Z324" s="337"/>
    </row>
    <row r="325" customFormat="false" ht="17.25" hidden="false" customHeight="true" outlineLevel="0" collapsed="false">
      <c r="X325" s="337"/>
      <c r="Z325" s="337"/>
    </row>
    <row r="326" customFormat="false" ht="17.25" hidden="false" customHeight="true" outlineLevel="0" collapsed="false">
      <c r="X326" s="337"/>
      <c r="Z326" s="337"/>
    </row>
    <row r="327" customFormat="false" ht="17.25" hidden="false" customHeight="true" outlineLevel="0" collapsed="false">
      <c r="X327" s="337"/>
      <c r="Z327" s="337"/>
    </row>
    <row r="328" customFormat="false" ht="17.25" hidden="false" customHeight="true" outlineLevel="0" collapsed="false">
      <c r="X328" s="337"/>
      <c r="Z328" s="337"/>
    </row>
    <row r="329" customFormat="false" ht="17.25" hidden="false" customHeight="true" outlineLevel="0" collapsed="false">
      <c r="X329" s="337"/>
      <c r="Z329" s="337"/>
    </row>
    <row r="330" customFormat="false" ht="17.25" hidden="false" customHeight="true" outlineLevel="0" collapsed="false">
      <c r="X330" s="337"/>
      <c r="Z330" s="337"/>
    </row>
    <row r="331" customFormat="false" ht="17.25" hidden="false" customHeight="true" outlineLevel="0" collapsed="false">
      <c r="X331" s="337"/>
      <c r="Z331" s="337"/>
    </row>
    <row r="332" customFormat="false" ht="17.25" hidden="false" customHeight="true" outlineLevel="0" collapsed="false">
      <c r="X332" s="337"/>
      <c r="Z332" s="337"/>
    </row>
    <row r="333" customFormat="false" ht="17.25" hidden="false" customHeight="true" outlineLevel="0" collapsed="false">
      <c r="X333" s="337"/>
      <c r="Z333" s="337"/>
    </row>
    <row r="334" customFormat="false" ht="17.25" hidden="false" customHeight="true" outlineLevel="0" collapsed="false">
      <c r="X334" s="337"/>
      <c r="Z334" s="337"/>
    </row>
    <row r="335" customFormat="false" ht="17.25" hidden="false" customHeight="true" outlineLevel="0" collapsed="false">
      <c r="X335" s="337"/>
      <c r="Z335" s="337"/>
    </row>
    <row r="336" customFormat="false" ht="17.25" hidden="false" customHeight="true" outlineLevel="0" collapsed="false">
      <c r="X336" s="337"/>
      <c r="Z336" s="337"/>
    </row>
    <row r="337" customFormat="false" ht="17.25" hidden="false" customHeight="true" outlineLevel="0" collapsed="false">
      <c r="X337" s="337"/>
      <c r="Z337" s="337"/>
    </row>
    <row r="338" customFormat="false" ht="17.25" hidden="false" customHeight="true" outlineLevel="0" collapsed="false">
      <c r="X338" s="337"/>
      <c r="Z338" s="337"/>
    </row>
    <row r="339" customFormat="false" ht="17.25" hidden="false" customHeight="true" outlineLevel="0" collapsed="false">
      <c r="X339" s="337"/>
      <c r="Z339" s="337"/>
    </row>
    <row r="340" customFormat="false" ht="17.25" hidden="false" customHeight="true" outlineLevel="0" collapsed="false">
      <c r="X340" s="337"/>
      <c r="Z340" s="337"/>
    </row>
    <row r="341" customFormat="false" ht="17.25" hidden="false" customHeight="true" outlineLevel="0" collapsed="false">
      <c r="X341" s="337"/>
      <c r="Z341" s="337"/>
    </row>
    <row r="342" customFormat="false" ht="17.25" hidden="false" customHeight="true" outlineLevel="0" collapsed="false">
      <c r="X342" s="337"/>
      <c r="Z342" s="337"/>
    </row>
    <row r="343" customFormat="false" ht="17.25" hidden="false" customHeight="true" outlineLevel="0" collapsed="false">
      <c r="X343" s="337"/>
      <c r="Z343" s="337"/>
    </row>
    <row r="344" customFormat="false" ht="17.25" hidden="false" customHeight="true" outlineLevel="0" collapsed="false">
      <c r="X344" s="337"/>
      <c r="Z344" s="337"/>
    </row>
    <row r="345" customFormat="false" ht="17.25" hidden="false" customHeight="true" outlineLevel="0" collapsed="false">
      <c r="X345" s="337"/>
      <c r="Z345" s="337"/>
    </row>
    <row r="346" customFormat="false" ht="17.25" hidden="false" customHeight="true" outlineLevel="0" collapsed="false">
      <c r="X346" s="337"/>
      <c r="Z346" s="337"/>
    </row>
    <row r="347" customFormat="false" ht="17.25" hidden="false" customHeight="true" outlineLevel="0" collapsed="false">
      <c r="X347" s="337"/>
      <c r="Z347" s="337"/>
    </row>
    <row r="348" customFormat="false" ht="17.25" hidden="false" customHeight="true" outlineLevel="0" collapsed="false">
      <c r="X348" s="337"/>
      <c r="Z348" s="337"/>
    </row>
    <row r="349" customFormat="false" ht="17.25" hidden="false" customHeight="true" outlineLevel="0" collapsed="false">
      <c r="X349" s="337"/>
      <c r="Z349" s="337"/>
    </row>
    <row r="350" customFormat="false" ht="17.25" hidden="false" customHeight="true" outlineLevel="0" collapsed="false">
      <c r="X350" s="337"/>
      <c r="Z350" s="337"/>
    </row>
    <row r="351" customFormat="false" ht="17.25" hidden="false" customHeight="true" outlineLevel="0" collapsed="false">
      <c r="X351" s="337"/>
      <c r="Z351" s="337"/>
    </row>
    <row r="352" customFormat="false" ht="17.25" hidden="false" customHeight="true" outlineLevel="0" collapsed="false">
      <c r="X352" s="337"/>
      <c r="Z352" s="337"/>
    </row>
    <row r="353" customFormat="false" ht="17.25" hidden="false" customHeight="true" outlineLevel="0" collapsed="false">
      <c r="X353" s="337"/>
      <c r="Z353" s="337"/>
    </row>
    <row r="354" customFormat="false" ht="17.25" hidden="false" customHeight="true" outlineLevel="0" collapsed="false">
      <c r="X354" s="337"/>
      <c r="Z354" s="337"/>
    </row>
    <row r="355" customFormat="false" ht="17.25" hidden="false" customHeight="true" outlineLevel="0" collapsed="false">
      <c r="X355" s="337"/>
      <c r="Z355" s="337"/>
    </row>
    <row r="356" customFormat="false" ht="17.25" hidden="false" customHeight="true" outlineLevel="0" collapsed="false">
      <c r="X356" s="337"/>
      <c r="Z356" s="337"/>
    </row>
    <row r="357" customFormat="false" ht="17.25" hidden="false" customHeight="true" outlineLevel="0" collapsed="false">
      <c r="X357" s="337"/>
      <c r="Z357" s="337"/>
    </row>
    <row r="358" customFormat="false" ht="17.25" hidden="false" customHeight="true" outlineLevel="0" collapsed="false">
      <c r="X358" s="337"/>
      <c r="Z358" s="337"/>
    </row>
    <row r="359" customFormat="false" ht="17.25" hidden="false" customHeight="true" outlineLevel="0" collapsed="false">
      <c r="X359" s="337"/>
      <c r="Z359" s="337"/>
    </row>
    <row r="360" customFormat="false" ht="17.25" hidden="false" customHeight="true" outlineLevel="0" collapsed="false">
      <c r="X360" s="337"/>
      <c r="Z360" s="337"/>
    </row>
    <row r="361" customFormat="false" ht="17.25" hidden="false" customHeight="true" outlineLevel="0" collapsed="false">
      <c r="X361" s="337"/>
      <c r="Z361" s="337"/>
    </row>
    <row r="362" customFormat="false" ht="17.25" hidden="false" customHeight="true" outlineLevel="0" collapsed="false">
      <c r="X362" s="337"/>
      <c r="Z362" s="337"/>
    </row>
    <row r="363" customFormat="false" ht="17.25" hidden="false" customHeight="true" outlineLevel="0" collapsed="false">
      <c r="X363" s="337"/>
      <c r="Z363" s="337"/>
    </row>
    <row r="364" customFormat="false" ht="17.25" hidden="false" customHeight="true" outlineLevel="0" collapsed="false">
      <c r="X364" s="337"/>
      <c r="Z364" s="337"/>
    </row>
    <row r="365" customFormat="false" ht="17.25" hidden="false" customHeight="true" outlineLevel="0" collapsed="false">
      <c r="X365" s="337"/>
      <c r="Z365" s="337"/>
    </row>
    <row r="366" customFormat="false" ht="17.25" hidden="false" customHeight="true" outlineLevel="0" collapsed="false">
      <c r="X366" s="337"/>
      <c r="Z366" s="337"/>
    </row>
    <row r="367" customFormat="false" ht="17.25" hidden="false" customHeight="true" outlineLevel="0" collapsed="false">
      <c r="X367" s="337"/>
      <c r="Z367" s="337"/>
    </row>
    <row r="368" customFormat="false" ht="17.25" hidden="false" customHeight="true" outlineLevel="0" collapsed="false">
      <c r="X368" s="337"/>
      <c r="Z368" s="337"/>
    </row>
    <row r="369" customFormat="false" ht="17.25" hidden="false" customHeight="true" outlineLevel="0" collapsed="false">
      <c r="X369" s="337"/>
      <c r="Z369" s="337"/>
    </row>
    <row r="370" customFormat="false" ht="17.25" hidden="false" customHeight="true" outlineLevel="0" collapsed="false">
      <c r="X370" s="337"/>
      <c r="Z370" s="337"/>
    </row>
    <row r="371" customFormat="false" ht="17.25" hidden="false" customHeight="true" outlineLevel="0" collapsed="false">
      <c r="X371" s="337"/>
      <c r="Z371" s="337"/>
    </row>
    <row r="372" customFormat="false" ht="17.25" hidden="false" customHeight="true" outlineLevel="0" collapsed="false">
      <c r="X372" s="337"/>
      <c r="Z372" s="337"/>
    </row>
    <row r="373" customFormat="false" ht="17.25" hidden="false" customHeight="true" outlineLevel="0" collapsed="false">
      <c r="X373" s="337"/>
      <c r="Z373" s="337"/>
    </row>
    <row r="374" customFormat="false" ht="17.25" hidden="false" customHeight="true" outlineLevel="0" collapsed="false">
      <c r="X374" s="337"/>
      <c r="Z374" s="337"/>
    </row>
    <row r="375" customFormat="false" ht="17.25" hidden="false" customHeight="true" outlineLevel="0" collapsed="false">
      <c r="X375" s="337"/>
      <c r="Z375" s="337"/>
    </row>
    <row r="376" customFormat="false" ht="17.25" hidden="false" customHeight="true" outlineLevel="0" collapsed="false">
      <c r="X376" s="337"/>
      <c r="Z376" s="337"/>
    </row>
    <row r="377" customFormat="false" ht="17.25" hidden="false" customHeight="true" outlineLevel="0" collapsed="false">
      <c r="X377" s="337"/>
      <c r="Z377" s="337"/>
    </row>
    <row r="378" customFormat="false" ht="17.25" hidden="false" customHeight="true" outlineLevel="0" collapsed="false">
      <c r="X378" s="337"/>
      <c r="Z378" s="337"/>
    </row>
    <row r="379" customFormat="false" ht="17.25" hidden="false" customHeight="true" outlineLevel="0" collapsed="false">
      <c r="X379" s="337"/>
      <c r="Z379" s="337"/>
    </row>
    <row r="380" customFormat="false" ht="17.25" hidden="false" customHeight="true" outlineLevel="0" collapsed="false">
      <c r="X380" s="337"/>
      <c r="Z380" s="337"/>
    </row>
    <row r="381" customFormat="false" ht="17.25" hidden="false" customHeight="true" outlineLevel="0" collapsed="false">
      <c r="X381" s="337"/>
      <c r="Z381" s="337"/>
    </row>
    <row r="382" customFormat="false" ht="17.25" hidden="false" customHeight="true" outlineLevel="0" collapsed="false">
      <c r="X382" s="337"/>
      <c r="Z382" s="337"/>
    </row>
    <row r="383" customFormat="false" ht="17.25" hidden="false" customHeight="true" outlineLevel="0" collapsed="false">
      <c r="X383" s="337"/>
      <c r="Z383" s="337"/>
    </row>
    <row r="384" customFormat="false" ht="17.25" hidden="false" customHeight="true" outlineLevel="0" collapsed="false">
      <c r="X384" s="337"/>
      <c r="Z384" s="337"/>
    </row>
    <row r="385" customFormat="false" ht="17.25" hidden="false" customHeight="true" outlineLevel="0" collapsed="false">
      <c r="X385" s="337"/>
      <c r="Z385" s="337"/>
    </row>
    <row r="386" customFormat="false" ht="17.25" hidden="false" customHeight="true" outlineLevel="0" collapsed="false">
      <c r="X386" s="337"/>
      <c r="Z386" s="337"/>
    </row>
    <row r="387" customFormat="false" ht="17.25" hidden="false" customHeight="true" outlineLevel="0" collapsed="false">
      <c r="X387" s="337"/>
      <c r="Z387" s="337"/>
    </row>
    <row r="388" customFormat="false" ht="17.25" hidden="false" customHeight="true" outlineLevel="0" collapsed="false">
      <c r="X388" s="337"/>
      <c r="Z388" s="337"/>
    </row>
    <row r="389" customFormat="false" ht="17.25" hidden="false" customHeight="true" outlineLevel="0" collapsed="false">
      <c r="X389" s="337"/>
      <c r="Z389" s="337"/>
    </row>
    <row r="390" customFormat="false" ht="17.25" hidden="false" customHeight="true" outlineLevel="0" collapsed="false">
      <c r="X390" s="337"/>
      <c r="Z390" s="337"/>
    </row>
    <row r="391" customFormat="false" ht="17.25" hidden="false" customHeight="true" outlineLevel="0" collapsed="false">
      <c r="X391" s="337"/>
      <c r="Z391" s="337"/>
    </row>
    <row r="392" customFormat="false" ht="17.25" hidden="false" customHeight="true" outlineLevel="0" collapsed="false">
      <c r="X392" s="337"/>
      <c r="Z392" s="337"/>
    </row>
    <row r="393" customFormat="false" ht="17.25" hidden="false" customHeight="true" outlineLevel="0" collapsed="false">
      <c r="X393" s="337"/>
      <c r="Z393" s="337"/>
    </row>
    <row r="394" customFormat="false" ht="17.25" hidden="false" customHeight="true" outlineLevel="0" collapsed="false">
      <c r="X394" s="337"/>
      <c r="Z394" s="337"/>
    </row>
    <row r="395" customFormat="false" ht="17.25" hidden="false" customHeight="true" outlineLevel="0" collapsed="false">
      <c r="X395" s="337"/>
      <c r="Z395" s="337"/>
    </row>
    <row r="396" customFormat="false" ht="17.25" hidden="false" customHeight="true" outlineLevel="0" collapsed="false">
      <c r="X396" s="337"/>
      <c r="Z396" s="337"/>
    </row>
    <row r="397" customFormat="false" ht="17.25" hidden="false" customHeight="true" outlineLevel="0" collapsed="false">
      <c r="X397" s="337"/>
      <c r="Z397" s="337"/>
    </row>
    <row r="398" customFormat="false" ht="17.25" hidden="false" customHeight="true" outlineLevel="0" collapsed="false">
      <c r="X398" s="337"/>
      <c r="Z398" s="337"/>
    </row>
    <row r="399" customFormat="false" ht="17.25" hidden="false" customHeight="true" outlineLevel="0" collapsed="false">
      <c r="X399" s="337"/>
      <c r="Z399" s="337"/>
    </row>
    <row r="400" customFormat="false" ht="17.25" hidden="false" customHeight="true" outlineLevel="0" collapsed="false">
      <c r="X400" s="337"/>
      <c r="Z400" s="337"/>
    </row>
    <row r="401" customFormat="false" ht="17.25" hidden="false" customHeight="true" outlineLevel="0" collapsed="false">
      <c r="X401" s="337"/>
      <c r="Z401" s="337"/>
    </row>
    <row r="402" customFormat="false" ht="17.25" hidden="false" customHeight="true" outlineLevel="0" collapsed="false">
      <c r="X402" s="337"/>
      <c r="Z402" s="337"/>
    </row>
    <row r="403" customFormat="false" ht="17.25" hidden="false" customHeight="true" outlineLevel="0" collapsed="false">
      <c r="X403" s="337"/>
      <c r="Z403" s="337"/>
    </row>
    <row r="404" customFormat="false" ht="17.25" hidden="false" customHeight="true" outlineLevel="0" collapsed="false">
      <c r="X404" s="337"/>
      <c r="Z404" s="337"/>
    </row>
    <row r="405" customFormat="false" ht="17.25" hidden="false" customHeight="true" outlineLevel="0" collapsed="false">
      <c r="X405" s="337"/>
      <c r="Z405" s="337"/>
    </row>
    <row r="406" customFormat="false" ht="17.25" hidden="false" customHeight="true" outlineLevel="0" collapsed="false">
      <c r="X406" s="337"/>
      <c r="Z406" s="337"/>
    </row>
    <row r="407" customFormat="false" ht="17.25" hidden="false" customHeight="true" outlineLevel="0" collapsed="false">
      <c r="X407" s="337"/>
      <c r="Z407" s="337"/>
    </row>
    <row r="408" customFormat="false" ht="17.25" hidden="false" customHeight="true" outlineLevel="0" collapsed="false">
      <c r="X408" s="337"/>
      <c r="Z408" s="337"/>
    </row>
    <row r="409" customFormat="false" ht="17.25" hidden="false" customHeight="true" outlineLevel="0" collapsed="false">
      <c r="X409" s="337"/>
      <c r="Z409" s="337"/>
    </row>
    <row r="410" customFormat="false" ht="17.25" hidden="false" customHeight="true" outlineLevel="0" collapsed="false">
      <c r="X410" s="337"/>
      <c r="Z410" s="337"/>
    </row>
    <row r="411" customFormat="false" ht="17.25" hidden="false" customHeight="true" outlineLevel="0" collapsed="false">
      <c r="X411" s="337"/>
      <c r="Z411" s="337"/>
    </row>
    <row r="412" customFormat="false" ht="17.25" hidden="false" customHeight="true" outlineLevel="0" collapsed="false">
      <c r="X412" s="337"/>
      <c r="Z412" s="337"/>
    </row>
    <row r="413" customFormat="false" ht="17.25" hidden="false" customHeight="true" outlineLevel="0" collapsed="false">
      <c r="X413" s="337"/>
      <c r="Z413" s="337"/>
    </row>
    <row r="414" customFormat="false" ht="17.25" hidden="false" customHeight="true" outlineLevel="0" collapsed="false">
      <c r="X414" s="337"/>
      <c r="Z414" s="337"/>
    </row>
    <row r="415" customFormat="false" ht="17.25" hidden="false" customHeight="true" outlineLevel="0" collapsed="false">
      <c r="X415" s="337"/>
      <c r="Z415" s="337"/>
    </row>
    <row r="416" customFormat="false" ht="17.25" hidden="false" customHeight="true" outlineLevel="0" collapsed="false">
      <c r="X416" s="337"/>
      <c r="Z416" s="337"/>
    </row>
    <row r="417" customFormat="false" ht="17.25" hidden="false" customHeight="true" outlineLevel="0" collapsed="false">
      <c r="X417" s="337"/>
      <c r="Z417" s="337"/>
    </row>
    <row r="418" customFormat="false" ht="17.25" hidden="false" customHeight="true" outlineLevel="0" collapsed="false">
      <c r="X418" s="337"/>
      <c r="Z418" s="337"/>
    </row>
    <row r="419" customFormat="false" ht="17.25" hidden="false" customHeight="true" outlineLevel="0" collapsed="false">
      <c r="X419" s="337"/>
      <c r="Z419" s="337"/>
    </row>
    <row r="420" customFormat="false" ht="17.25" hidden="false" customHeight="true" outlineLevel="0" collapsed="false">
      <c r="X420" s="337"/>
      <c r="Z420" s="337"/>
    </row>
    <row r="421" customFormat="false" ht="17.25" hidden="false" customHeight="true" outlineLevel="0" collapsed="false">
      <c r="X421" s="337"/>
      <c r="Z421" s="337"/>
    </row>
    <row r="422" customFormat="false" ht="17.25" hidden="false" customHeight="true" outlineLevel="0" collapsed="false">
      <c r="X422" s="337"/>
      <c r="Z422" s="337"/>
    </row>
    <row r="423" customFormat="false" ht="17.25" hidden="false" customHeight="true" outlineLevel="0" collapsed="false">
      <c r="X423" s="337"/>
      <c r="Z423" s="337"/>
    </row>
    <row r="424" customFormat="false" ht="17.25" hidden="false" customHeight="true" outlineLevel="0" collapsed="false">
      <c r="X424" s="337"/>
      <c r="Z424" s="337"/>
    </row>
    <row r="425" customFormat="false" ht="17.25" hidden="false" customHeight="true" outlineLevel="0" collapsed="false">
      <c r="X425" s="337"/>
      <c r="Z425" s="337"/>
    </row>
    <row r="426" customFormat="false" ht="17.25" hidden="false" customHeight="true" outlineLevel="0" collapsed="false">
      <c r="X426" s="337"/>
      <c r="Z426" s="337"/>
    </row>
    <row r="427" customFormat="false" ht="17.25" hidden="false" customHeight="true" outlineLevel="0" collapsed="false">
      <c r="X427" s="337"/>
      <c r="Z427" s="337"/>
    </row>
    <row r="428" customFormat="false" ht="17.25" hidden="false" customHeight="true" outlineLevel="0" collapsed="false">
      <c r="X428" s="337"/>
      <c r="Z428" s="337"/>
    </row>
    <row r="429" customFormat="false" ht="17.25" hidden="false" customHeight="true" outlineLevel="0" collapsed="false">
      <c r="X429" s="337"/>
      <c r="Z429" s="337"/>
    </row>
    <row r="430" customFormat="false" ht="17.25" hidden="false" customHeight="true" outlineLevel="0" collapsed="false">
      <c r="X430" s="337"/>
      <c r="Z430" s="337"/>
    </row>
    <row r="431" customFormat="false" ht="17.25" hidden="false" customHeight="true" outlineLevel="0" collapsed="false">
      <c r="X431" s="337"/>
      <c r="Z431" s="337"/>
    </row>
    <row r="432" customFormat="false" ht="17.25" hidden="false" customHeight="true" outlineLevel="0" collapsed="false">
      <c r="X432" s="337"/>
      <c r="Z432" s="337"/>
    </row>
    <row r="433" customFormat="false" ht="17.25" hidden="false" customHeight="true" outlineLevel="0" collapsed="false">
      <c r="X433" s="337"/>
      <c r="Z433" s="337"/>
    </row>
    <row r="434" customFormat="false" ht="17.25" hidden="false" customHeight="true" outlineLevel="0" collapsed="false">
      <c r="X434" s="337"/>
      <c r="Z434" s="337"/>
    </row>
    <row r="435" customFormat="false" ht="17.25" hidden="false" customHeight="true" outlineLevel="0" collapsed="false">
      <c r="X435" s="337"/>
      <c r="Z435" s="337"/>
    </row>
    <row r="436" customFormat="false" ht="17.25" hidden="false" customHeight="true" outlineLevel="0" collapsed="false">
      <c r="X436" s="337"/>
      <c r="Z436" s="337"/>
    </row>
    <row r="437" customFormat="false" ht="17.25" hidden="false" customHeight="true" outlineLevel="0" collapsed="false">
      <c r="X437" s="337"/>
      <c r="Z437" s="337"/>
    </row>
    <row r="438" customFormat="false" ht="17.25" hidden="false" customHeight="true" outlineLevel="0" collapsed="false">
      <c r="X438" s="337"/>
      <c r="Z438" s="337"/>
    </row>
    <row r="439" customFormat="false" ht="17.25" hidden="false" customHeight="true" outlineLevel="0" collapsed="false">
      <c r="X439" s="337"/>
      <c r="Z439" s="337"/>
    </row>
    <row r="440" customFormat="false" ht="17.25" hidden="false" customHeight="true" outlineLevel="0" collapsed="false">
      <c r="X440" s="337"/>
      <c r="Z440" s="337"/>
    </row>
    <row r="441" customFormat="false" ht="17.25" hidden="false" customHeight="true" outlineLevel="0" collapsed="false">
      <c r="X441" s="337"/>
      <c r="Z441" s="337"/>
    </row>
    <row r="442" customFormat="false" ht="17.25" hidden="false" customHeight="true" outlineLevel="0" collapsed="false">
      <c r="X442" s="337"/>
      <c r="Z442" s="337"/>
    </row>
    <row r="443" customFormat="false" ht="17.25" hidden="false" customHeight="true" outlineLevel="0" collapsed="false">
      <c r="X443" s="337"/>
      <c r="Z443" s="337"/>
    </row>
    <row r="444" customFormat="false" ht="17.25" hidden="false" customHeight="true" outlineLevel="0" collapsed="false">
      <c r="X444" s="337"/>
      <c r="Z444" s="337"/>
    </row>
    <row r="445" customFormat="false" ht="17.25" hidden="false" customHeight="true" outlineLevel="0" collapsed="false">
      <c r="X445" s="337"/>
      <c r="Z445" s="337"/>
    </row>
    <row r="446" customFormat="false" ht="17.25" hidden="false" customHeight="true" outlineLevel="0" collapsed="false">
      <c r="X446" s="337"/>
      <c r="Z446" s="337"/>
    </row>
    <row r="447" customFormat="false" ht="17.25" hidden="false" customHeight="true" outlineLevel="0" collapsed="false">
      <c r="X447" s="337"/>
      <c r="Z447" s="337"/>
    </row>
    <row r="448" customFormat="false" ht="17.25" hidden="false" customHeight="true" outlineLevel="0" collapsed="false">
      <c r="X448" s="337"/>
      <c r="Z448" s="337"/>
    </row>
    <row r="449" customFormat="false" ht="17.25" hidden="false" customHeight="true" outlineLevel="0" collapsed="false">
      <c r="X449" s="337"/>
      <c r="Z449" s="337"/>
    </row>
    <row r="450" customFormat="false" ht="17.25" hidden="false" customHeight="true" outlineLevel="0" collapsed="false">
      <c r="X450" s="337"/>
      <c r="Z450" s="337"/>
    </row>
    <row r="451" customFormat="false" ht="17.25" hidden="false" customHeight="true" outlineLevel="0" collapsed="false">
      <c r="X451" s="337"/>
      <c r="Z451" s="337"/>
    </row>
    <row r="452" customFormat="false" ht="17.25" hidden="false" customHeight="true" outlineLevel="0" collapsed="false">
      <c r="X452" s="337"/>
      <c r="Z452" s="337"/>
    </row>
    <row r="453" customFormat="false" ht="17.25" hidden="false" customHeight="true" outlineLevel="0" collapsed="false">
      <c r="X453" s="337"/>
      <c r="Z453" s="337"/>
    </row>
    <row r="454" customFormat="false" ht="17.25" hidden="false" customHeight="true" outlineLevel="0" collapsed="false">
      <c r="X454" s="337"/>
      <c r="Z454" s="337"/>
    </row>
    <row r="455" customFormat="false" ht="17.25" hidden="false" customHeight="true" outlineLevel="0" collapsed="false">
      <c r="X455" s="337"/>
      <c r="Z455" s="337"/>
    </row>
    <row r="456" customFormat="false" ht="17.25" hidden="false" customHeight="true" outlineLevel="0" collapsed="false">
      <c r="X456" s="337"/>
      <c r="Z456" s="337"/>
    </row>
    <row r="457" customFormat="false" ht="17.25" hidden="false" customHeight="true" outlineLevel="0" collapsed="false">
      <c r="X457" s="337"/>
      <c r="Z457" s="337"/>
    </row>
    <row r="458" customFormat="false" ht="17.25" hidden="false" customHeight="true" outlineLevel="0" collapsed="false">
      <c r="X458" s="337"/>
      <c r="Z458" s="337"/>
    </row>
    <row r="459" customFormat="false" ht="17.25" hidden="false" customHeight="true" outlineLevel="0" collapsed="false">
      <c r="X459" s="337"/>
      <c r="Z459" s="337"/>
    </row>
    <row r="460" customFormat="false" ht="17.25" hidden="false" customHeight="true" outlineLevel="0" collapsed="false">
      <c r="X460" s="337"/>
      <c r="Z460" s="337"/>
    </row>
    <row r="461" customFormat="false" ht="17.25" hidden="false" customHeight="true" outlineLevel="0" collapsed="false">
      <c r="X461" s="337"/>
      <c r="Z461" s="337"/>
    </row>
    <row r="462" customFormat="false" ht="17.25" hidden="false" customHeight="true" outlineLevel="0" collapsed="false">
      <c r="X462" s="337"/>
      <c r="Z462" s="337"/>
    </row>
    <row r="463" customFormat="false" ht="17.25" hidden="false" customHeight="true" outlineLevel="0" collapsed="false">
      <c r="X463" s="337"/>
      <c r="Z463" s="337"/>
    </row>
    <row r="464" customFormat="false" ht="17.25" hidden="false" customHeight="true" outlineLevel="0" collapsed="false">
      <c r="X464" s="337"/>
      <c r="Z464" s="337"/>
    </row>
    <row r="465" customFormat="false" ht="17.25" hidden="false" customHeight="true" outlineLevel="0" collapsed="false">
      <c r="X465" s="337"/>
      <c r="Z465" s="337"/>
    </row>
    <row r="466" customFormat="false" ht="17.25" hidden="false" customHeight="true" outlineLevel="0" collapsed="false">
      <c r="X466" s="337"/>
      <c r="Z466" s="337"/>
    </row>
    <row r="467" customFormat="false" ht="17.25" hidden="false" customHeight="true" outlineLevel="0" collapsed="false">
      <c r="X467" s="337"/>
      <c r="Z467" s="337"/>
    </row>
    <row r="468" customFormat="false" ht="17.25" hidden="false" customHeight="true" outlineLevel="0" collapsed="false">
      <c r="X468" s="337"/>
      <c r="Z468" s="337"/>
    </row>
    <row r="469" customFormat="false" ht="17.25" hidden="false" customHeight="true" outlineLevel="0" collapsed="false">
      <c r="X469" s="337"/>
      <c r="Z469" s="337"/>
    </row>
    <row r="470" customFormat="false" ht="17.25" hidden="false" customHeight="true" outlineLevel="0" collapsed="false">
      <c r="X470" s="337"/>
      <c r="Z470" s="337"/>
    </row>
    <row r="471" customFormat="false" ht="17.25" hidden="false" customHeight="true" outlineLevel="0" collapsed="false">
      <c r="X471" s="337"/>
      <c r="Z471" s="337"/>
    </row>
    <row r="472" customFormat="false" ht="17.25" hidden="false" customHeight="true" outlineLevel="0" collapsed="false">
      <c r="X472" s="337"/>
      <c r="Z472" s="337"/>
    </row>
    <row r="473" customFormat="false" ht="17.25" hidden="false" customHeight="true" outlineLevel="0" collapsed="false">
      <c r="X473" s="337"/>
      <c r="Z473" s="337"/>
    </row>
    <row r="474" customFormat="false" ht="17.25" hidden="false" customHeight="true" outlineLevel="0" collapsed="false">
      <c r="X474" s="337"/>
      <c r="Z474" s="337"/>
    </row>
    <row r="475" customFormat="false" ht="17.25" hidden="false" customHeight="true" outlineLevel="0" collapsed="false">
      <c r="X475" s="337"/>
      <c r="Z475" s="337"/>
    </row>
    <row r="476" customFormat="false" ht="17.25" hidden="false" customHeight="true" outlineLevel="0" collapsed="false">
      <c r="X476" s="337"/>
      <c r="Z476" s="337"/>
    </row>
    <row r="477" customFormat="false" ht="17.25" hidden="false" customHeight="true" outlineLevel="0" collapsed="false">
      <c r="X477" s="337"/>
      <c r="Z477" s="337"/>
    </row>
    <row r="478" customFormat="false" ht="17.25" hidden="false" customHeight="true" outlineLevel="0" collapsed="false">
      <c r="X478" s="337"/>
      <c r="Z478" s="337"/>
    </row>
    <row r="479" customFormat="false" ht="17.25" hidden="false" customHeight="true" outlineLevel="0" collapsed="false">
      <c r="X479" s="337"/>
      <c r="Z479" s="337"/>
    </row>
    <row r="480" customFormat="false" ht="17.25" hidden="false" customHeight="true" outlineLevel="0" collapsed="false">
      <c r="X480" s="337"/>
      <c r="Z480" s="337"/>
    </row>
    <row r="481" customFormat="false" ht="17.25" hidden="false" customHeight="true" outlineLevel="0" collapsed="false">
      <c r="X481" s="337"/>
      <c r="Z481" s="337"/>
    </row>
    <row r="482" customFormat="false" ht="17.25" hidden="false" customHeight="true" outlineLevel="0" collapsed="false">
      <c r="X482" s="337"/>
      <c r="Z482" s="337"/>
    </row>
    <row r="483" customFormat="false" ht="17.25" hidden="false" customHeight="true" outlineLevel="0" collapsed="false">
      <c r="X483" s="337"/>
      <c r="Z483" s="337"/>
    </row>
    <row r="484" customFormat="false" ht="17.25" hidden="false" customHeight="true" outlineLevel="0" collapsed="false">
      <c r="X484" s="337"/>
      <c r="Z484" s="337"/>
    </row>
    <row r="485" customFormat="false" ht="17.25" hidden="false" customHeight="true" outlineLevel="0" collapsed="false">
      <c r="X485" s="337"/>
      <c r="Z485" s="337"/>
    </row>
    <row r="486" customFormat="false" ht="17.25" hidden="false" customHeight="true" outlineLevel="0" collapsed="false">
      <c r="X486" s="337"/>
      <c r="Z486" s="337"/>
    </row>
    <row r="487" customFormat="false" ht="17.25" hidden="false" customHeight="true" outlineLevel="0" collapsed="false">
      <c r="X487" s="337"/>
      <c r="Z487" s="337"/>
    </row>
    <row r="488" customFormat="false" ht="17.25" hidden="false" customHeight="true" outlineLevel="0" collapsed="false">
      <c r="X488" s="337"/>
      <c r="Z488" s="337"/>
    </row>
    <row r="489" customFormat="false" ht="17.25" hidden="false" customHeight="true" outlineLevel="0" collapsed="false">
      <c r="X489" s="337"/>
      <c r="Z489" s="337"/>
    </row>
    <row r="490" customFormat="false" ht="17.25" hidden="false" customHeight="true" outlineLevel="0" collapsed="false">
      <c r="X490" s="337"/>
      <c r="Z490" s="337"/>
    </row>
    <row r="491" customFormat="false" ht="17.25" hidden="false" customHeight="true" outlineLevel="0" collapsed="false">
      <c r="X491" s="337"/>
      <c r="Z491" s="337"/>
    </row>
    <row r="492" customFormat="false" ht="17.25" hidden="false" customHeight="true" outlineLevel="0" collapsed="false">
      <c r="X492" s="337"/>
      <c r="Z492" s="337"/>
    </row>
    <row r="493" customFormat="false" ht="17.25" hidden="false" customHeight="true" outlineLevel="0" collapsed="false">
      <c r="X493" s="337"/>
      <c r="Z493" s="337"/>
    </row>
    <row r="494" customFormat="false" ht="17.25" hidden="false" customHeight="true" outlineLevel="0" collapsed="false">
      <c r="X494" s="337"/>
      <c r="Z494" s="337"/>
    </row>
    <row r="495" customFormat="false" ht="17.25" hidden="false" customHeight="true" outlineLevel="0" collapsed="false">
      <c r="X495" s="337"/>
      <c r="Z495" s="337"/>
    </row>
    <row r="496" customFormat="false" ht="17.25" hidden="false" customHeight="true" outlineLevel="0" collapsed="false">
      <c r="X496" s="337"/>
      <c r="Z496" s="337"/>
    </row>
    <row r="497" customFormat="false" ht="17.25" hidden="false" customHeight="true" outlineLevel="0" collapsed="false">
      <c r="X497" s="337"/>
      <c r="Z497" s="337"/>
    </row>
    <row r="498" customFormat="false" ht="17.25" hidden="false" customHeight="true" outlineLevel="0" collapsed="false">
      <c r="X498" s="337"/>
      <c r="Z498" s="337"/>
    </row>
    <row r="499" customFormat="false" ht="17.25" hidden="false" customHeight="true" outlineLevel="0" collapsed="false">
      <c r="X499" s="337"/>
      <c r="Z499" s="337"/>
    </row>
    <row r="500" customFormat="false" ht="17.25" hidden="false" customHeight="true" outlineLevel="0" collapsed="false">
      <c r="X500" s="337"/>
      <c r="Z500" s="337"/>
    </row>
    <row r="501" customFormat="false" ht="17.25" hidden="false" customHeight="true" outlineLevel="0" collapsed="false">
      <c r="X501" s="337"/>
      <c r="Z501" s="337"/>
    </row>
    <row r="502" customFormat="false" ht="17.25" hidden="false" customHeight="true" outlineLevel="0" collapsed="false">
      <c r="X502" s="337"/>
      <c r="Z502" s="337"/>
    </row>
    <row r="503" customFormat="false" ht="17.25" hidden="false" customHeight="true" outlineLevel="0" collapsed="false">
      <c r="X503" s="337"/>
      <c r="Z503" s="337"/>
    </row>
    <row r="504" customFormat="false" ht="17.25" hidden="false" customHeight="true" outlineLevel="0" collapsed="false">
      <c r="X504" s="337"/>
      <c r="Z504" s="337"/>
    </row>
    <row r="505" customFormat="false" ht="17.25" hidden="false" customHeight="true" outlineLevel="0" collapsed="false">
      <c r="X505" s="337"/>
      <c r="Z505" s="337"/>
    </row>
    <row r="506" customFormat="false" ht="17.25" hidden="false" customHeight="true" outlineLevel="0" collapsed="false">
      <c r="X506" s="337"/>
      <c r="Z506" s="337"/>
    </row>
    <row r="507" customFormat="false" ht="17.25" hidden="false" customHeight="true" outlineLevel="0" collapsed="false">
      <c r="X507" s="337"/>
      <c r="Z507" s="337"/>
    </row>
    <row r="508" customFormat="false" ht="17.25" hidden="false" customHeight="true" outlineLevel="0" collapsed="false">
      <c r="X508" s="337"/>
      <c r="Z508" s="337"/>
    </row>
    <row r="509" customFormat="false" ht="17.25" hidden="false" customHeight="true" outlineLevel="0" collapsed="false">
      <c r="X509" s="337"/>
      <c r="Z509" s="337"/>
    </row>
    <row r="510" customFormat="false" ht="17.25" hidden="false" customHeight="true" outlineLevel="0" collapsed="false">
      <c r="X510" s="337"/>
      <c r="Z510" s="337"/>
    </row>
    <row r="511" customFormat="false" ht="17.25" hidden="false" customHeight="true" outlineLevel="0" collapsed="false">
      <c r="X511" s="337"/>
      <c r="Z511" s="337"/>
    </row>
    <row r="512" customFormat="false" ht="17.25" hidden="false" customHeight="true" outlineLevel="0" collapsed="false">
      <c r="X512" s="337"/>
      <c r="Z512" s="337"/>
    </row>
    <row r="513" customFormat="false" ht="17.25" hidden="false" customHeight="true" outlineLevel="0" collapsed="false">
      <c r="X513" s="337"/>
      <c r="Z513" s="337"/>
    </row>
    <row r="514" customFormat="false" ht="17.25" hidden="false" customHeight="true" outlineLevel="0" collapsed="false">
      <c r="X514" s="337"/>
      <c r="Z514" s="337"/>
    </row>
    <row r="515" customFormat="false" ht="17.25" hidden="false" customHeight="true" outlineLevel="0" collapsed="false">
      <c r="X515" s="337"/>
      <c r="Z515" s="337"/>
    </row>
    <row r="516" customFormat="false" ht="17.25" hidden="false" customHeight="true" outlineLevel="0" collapsed="false">
      <c r="X516" s="337"/>
      <c r="Z516" s="337"/>
    </row>
    <row r="517" customFormat="false" ht="17.25" hidden="false" customHeight="true" outlineLevel="0" collapsed="false">
      <c r="X517" s="337"/>
      <c r="Z517" s="337"/>
    </row>
    <row r="518" customFormat="false" ht="17.25" hidden="false" customHeight="true" outlineLevel="0" collapsed="false">
      <c r="X518" s="337"/>
      <c r="Z518" s="337"/>
    </row>
    <row r="519" customFormat="false" ht="17.25" hidden="false" customHeight="true" outlineLevel="0" collapsed="false">
      <c r="X519" s="337"/>
      <c r="Z519" s="337"/>
    </row>
    <row r="520" customFormat="false" ht="17.25" hidden="false" customHeight="true" outlineLevel="0" collapsed="false">
      <c r="X520" s="337"/>
      <c r="Z520" s="337"/>
    </row>
    <row r="521" customFormat="false" ht="17.25" hidden="false" customHeight="true" outlineLevel="0" collapsed="false">
      <c r="X521" s="337"/>
      <c r="Z521" s="337"/>
    </row>
    <row r="522" customFormat="false" ht="17.25" hidden="false" customHeight="true" outlineLevel="0" collapsed="false">
      <c r="X522" s="337"/>
      <c r="Z522" s="337"/>
    </row>
    <row r="523" customFormat="false" ht="17.25" hidden="false" customHeight="true" outlineLevel="0" collapsed="false">
      <c r="X523" s="337"/>
    </row>
    <row r="524" customFormat="false" ht="17.25" hidden="false" customHeight="true" outlineLevel="0" collapsed="false">
      <c r="X524" s="337"/>
    </row>
    <row r="525" customFormat="false" ht="17.25" hidden="false" customHeight="true" outlineLevel="0" collapsed="false">
      <c r="X525" s="337"/>
    </row>
    <row r="526" customFormat="false" ht="17.25" hidden="false" customHeight="true" outlineLevel="0" collapsed="false">
      <c r="X526" s="337"/>
    </row>
    <row r="527" customFormat="false" ht="17.25" hidden="false" customHeight="true" outlineLevel="0" collapsed="false">
      <c r="X527" s="337"/>
    </row>
    <row r="528" customFormat="false" ht="17.25" hidden="false" customHeight="true" outlineLevel="0" collapsed="false">
      <c r="X528" s="337"/>
    </row>
    <row r="529" customFormat="false" ht="17.25" hidden="false" customHeight="true" outlineLevel="0" collapsed="false">
      <c r="X529" s="337"/>
    </row>
    <row r="530" customFormat="false" ht="17.25" hidden="false" customHeight="true" outlineLevel="0" collapsed="false">
      <c r="X530" s="337"/>
    </row>
    <row r="531" customFormat="false" ht="17.25" hidden="false" customHeight="true" outlineLevel="0" collapsed="false">
      <c r="X531" s="337"/>
    </row>
    <row r="532" customFormat="false" ht="17.25" hidden="false" customHeight="true" outlineLevel="0" collapsed="false">
      <c r="X532" s="337"/>
    </row>
    <row r="533" customFormat="false" ht="17.25" hidden="false" customHeight="true" outlineLevel="0" collapsed="false">
      <c r="X533" s="337"/>
    </row>
    <row r="534" customFormat="false" ht="17.25" hidden="false" customHeight="true" outlineLevel="0" collapsed="false">
      <c r="X534" s="337"/>
    </row>
    <row r="535" customFormat="false" ht="17.25" hidden="false" customHeight="true" outlineLevel="0" collapsed="false">
      <c r="X535" s="337"/>
    </row>
    <row r="536" customFormat="false" ht="17.25" hidden="false" customHeight="true" outlineLevel="0" collapsed="false">
      <c r="X536" s="337"/>
    </row>
    <row r="537" customFormat="false" ht="17.25" hidden="false" customHeight="true" outlineLevel="0" collapsed="false">
      <c r="X537" s="337"/>
    </row>
    <row r="538" customFormat="false" ht="17.25" hidden="false" customHeight="true" outlineLevel="0" collapsed="false">
      <c r="X538" s="337"/>
    </row>
    <row r="539" customFormat="false" ht="17.25" hidden="false" customHeight="true" outlineLevel="0" collapsed="false">
      <c r="X539" s="337"/>
    </row>
    <row r="540" customFormat="false" ht="17.25" hidden="false" customHeight="true" outlineLevel="0" collapsed="false">
      <c r="X540" s="337"/>
    </row>
    <row r="541" customFormat="false" ht="17.25" hidden="false" customHeight="true" outlineLevel="0" collapsed="false">
      <c r="X541" s="337"/>
    </row>
    <row r="542" customFormat="false" ht="17.25" hidden="false" customHeight="true" outlineLevel="0" collapsed="false">
      <c r="X542" s="337"/>
    </row>
    <row r="543" customFormat="false" ht="17.25" hidden="false" customHeight="true" outlineLevel="0" collapsed="false">
      <c r="X543" s="337"/>
    </row>
    <row r="544" customFormat="false" ht="17.25" hidden="false" customHeight="true" outlineLevel="0" collapsed="false">
      <c r="X544" s="337"/>
    </row>
    <row r="545" customFormat="false" ht="17.25" hidden="false" customHeight="true" outlineLevel="0" collapsed="false">
      <c r="X545" s="337"/>
    </row>
    <row r="546" customFormat="false" ht="17.25" hidden="false" customHeight="true" outlineLevel="0" collapsed="false">
      <c r="X546" s="337"/>
    </row>
    <row r="547" customFormat="false" ht="17.25" hidden="false" customHeight="true" outlineLevel="0" collapsed="false">
      <c r="X547" s="337"/>
    </row>
    <row r="548" customFormat="false" ht="17.25" hidden="false" customHeight="true" outlineLevel="0" collapsed="false">
      <c r="X548" s="337"/>
    </row>
    <row r="549" customFormat="false" ht="17.25" hidden="false" customHeight="true" outlineLevel="0" collapsed="false">
      <c r="X549" s="337"/>
    </row>
    <row r="550" customFormat="false" ht="17.25" hidden="false" customHeight="true" outlineLevel="0" collapsed="false">
      <c r="X550" s="337"/>
    </row>
    <row r="551" customFormat="false" ht="17.25" hidden="false" customHeight="true" outlineLevel="0" collapsed="false">
      <c r="X551" s="337"/>
    </row>
    <row r="552" customFormat="false" ht="17.25" hidden="false" customHeight="true" outlineLevel="0" collapsed="false">
      <c r="X552" s="337"/>
    </row>
    <row r="553" customFormat="false" ht="17.25" hidden="false" customHeight="true" outlineLevel="0" collapsed="false">
      <c r="X553" s="337"/>
    </row>
    <row r="554" customFormat="false" ht="17.25" hidden="false" customHeight="true" outlineLevel="0" collapsed="false">
      <c r="X554" s="337"/>
    </row>
    <row r="555" customFormat="false" ht="17.25" hidden="false" customHeight="true" outlineLevel="0" collapsed="false">
      <c r="X555" s="337"/>
    </row>
    <row r="556" customFormat="false" ht="17.25" hidden="false" customHeight="true" outlineLevel="0" collapsed="false">
      <c r="X556" s="337"/>
    </row>
    <row r="557" customFormat="false" ht="17.25" hidden="false" customHeight="true" outlineLevel="0" collapsed="false">
      <c r="X557" s="337"/>
    </row>
    <row r="558" customFormat="false" ht="17.25" hidden="false" customHeight="true" outlineLevel="0" collapsed="false">
      <c r="X558" s="337"/>
    </row>
    <row r="559" customFormat="false" ht="17.25" hidden="false" customHeight="true" outlineLevel="0" collapsed="false">
      <c r="X559" s="337"/>
    </row>
    <row r="560" customFormat="false" ht="17.25" hidden="false" customHeight="true" outlineLevel="0" collapsed="false">
      <c r="X560" s="337"/>
    </row>
    <row r="561" customFormat="false" ht="17.25" hidden="false" customHeight="true" outlineLevel="0" collapsed="false">
      <c r="X561" s="337"/>
    </row>
    <row r="562" customFormat="false" ht="17.25" hidden="false" customHeight="true" outlineLevel="0" collapsed="false">
      <c r="X562" s="337"/>
    </row>
    <row r="563" customFormat="false" ht="17.25" hidden="false" customHeight="true" outlineLevel="0" collapsed="false">
      <c r="X563" s="337"/>
    </row>
    <row r="564" customFormat="false" ht="17.25" hidden="false" customHeight="true" outlineLevel="0" collapsed="false">
      <c r="X564" s="337"/>
    </row>
    <row r="565" customFormat="false" ht="17.25" hidden="false" customHeight="true" outlineLevel="0" collapsed="false">
      <c r="X565" s="337"/>
    </row>
    <row r="566" customFormat="false" ht="17.25" hidden="false" customHeight="true" outlineLevel="0" collapsed="false">
      <c r="X566" s="337"/>
    </row>
    <row r="567" customFormat="false" ht="17.25" hidden="false" customHeight="true" outlineLevel="0" collapsed="false">
      <c r="X567" s="337"/>
    </row>
    <row r="568" customFormat="false" ht="17.25" hidden="false" customHeight="true" outlineLevel="0" collapsed="false">
      <c r="X568" s="337"/>
    </row>
    <row r="569" customFormat="false" ht="17.25" hidden="false" customHeight="true" outlineLevel="0" collapsed="false">
      <c r="X569" s="337"/>
    </row>
    <row r="570" customFormat="false" ht="17.25" hidden="false" customHeight="true" outlineLevel="0" collapsed="false">
      <c r="X570" s="337"/>
    </row>
    <row r="571" customFormat="false" ht="17.25" hidden="false" customHeight="true" outlineLevel="0" collapsed="false">
      <c r="X571" s="337"/>
    </row>
    <row r="572" customFormat="false" ht="17.25" hidden="false" customHeight="true" outlineLevel="0" collapsed="false">
      <c r="X572" s="337"/>
    </row>
    <row r="573" customFormat="false" ht="17.25" hidden="false" customHeight="true" outlineLevel="0" collapsed="false">
      <c r="X573" s="337"/>
    </row>
    <row r="574" customFormat="false" ht="17.25" hidden="false" customHeight="true" outlineLevel="0" collapsed="false">
      <c r="X574" s="337"/>
    </row>
    <row r="575" customFormat="false" ht="17.25" hidden="false" customHeight="true" outlineLevel="0" collapsed="false">
      <c r="X575" s="337"/>
    </row>
    <row r="576" customFormat="false" ht="17.25" hidden="false" customHeight="true" outlineLevel="0" collapsed="false">
      <c r="X576" s="337"/>
    </row>
    <row r="577" customFormat="false" ht="17.25" hidden="false" customHeight="true" outlineLevel="0" collapsed="false">
      <c r="X577" s="337"/>
    </row>
    <row r="578" customFormat="false" ht="17.25" hidden="false" customHeight="true" outlineLevel="0" collapsed="false">
      <c r="X578" s="337"/>
    </row>
    <row r="579" customFormat="false" ht="17.25" hidden="false" customHeight="true" outlineLevel="0" collapsed="false">
      <c r="X579" s="337"/>
    </row>
    <row r="580" customFormat="false" ht="17.25" hidden="false" customHeight="true" outlineLevel="0" collapsed="false">
      <c r="X580" s="337"/>
    </row>
    <row r="581" customFormat="false" ht="17.25" hidden="false" customHeight="true" outlineLevel="0" collapsed="false">
      <c r="X581" s="337"/>
    </row>
    <row r="582" customFormat="false" ht="17.25" hidden="false" customHeight="true" outlineLevel="0" collapsed="false">
      <c r="X582" s="337"/>
    </row>
    <row r="583" customFormat="false" ht="17.25" hidden="false" customHeight="true" outlineLevel="0" collapsed="false">
      <c r="X583" s="337"/>
    </row>
    <row r="584" customFormat="false" ht="17.25" hidden="false" customHeight="true" outlineLevel="0" collapsed="false">
      <c r="X584" s="337"/>
    </row>
    <row r="585" customFormat="false" ht="17.25" hidden="false" customHeight="true" outlineLevel="0" collapsed="false">
      <c r="X585" s="337"/>
    </row>
    <row r="586" customFormat="false" ht="17.25" hidden="false" customHeight="true" outlineLevel="0" collapsed="false">
      <c r="X586" s="337"/>
    </row>
    <row r="587" customFormat="false" ht="17.25" hidden="false" customHeight="true" outlineLevel="0" collapsed="false">
      <c r="X587" s="337"/>
    </row>
    <row r="588" customFormat="false" ht="17.25" hidden="false" customHeight="true" outlineLevel="0" collapsed="false">
      <c r="X588" s="337"/>
    </row>
    <row r="589" customFormat="false" ht="17.25" hidden="false" customHeight="true" outlineLevel="0" collapsed="false">
      <c r="X589" s="337"/>
    </row>
    <row r="590" customFormat="false" ht="17.25" hidden="false" customHeight="true" outlineLevel="0" collapsed="false">
      <c r="X590" s="337"/>
    </row>
    <row r="591" customFormat="false" ht="17.25" hidden="false" customHeight="true" outlineLevel="0" collapsed="false">
      <c r="X591" s="337"/>
    </row>
    <row r="592" customFormat="false" ht="17.25" hidden="false" customHeight="true" outlineLevel="0" collapsed="false">
      <c r="X592" s="337"/>
    </row>
    <row r="593" customFormat="false" ht="17.25" hidden="false" customHeight="true" outlineLevel="0" collapsed="false">
      <c r="X593" s="337"/>
    </row>
    <row r="594" customFormat="false" ht="17.25" hidden="false" customHeight="true" outlineLevel="0" collapsed="false">
      <c r="X594" s="337"/>
    </row>
    <row r="595" customFormat="false" ht="17.25" hidden="false" customHeight="true" outlineLevel="0" collapsed="false">
      <c r="X595" s="337"/>
    </row>
    <row r="596" customFormat="false" ht="17.25" hidden="false" customHeight="true" outlineLevel="0" collapsed="false">
      <c r="X596" s="337"/>
    </row>
    <row r="597" customFormat="false" ht="17.25" hidden="false" customHeight="true" outlineLevel="0" collapsed="false">
      <c r="X597" s="337"/>
    </row>
    <row r="598" customFormat="false" ht="17.25" hidden="false" customHeight="true" outlineLevel="0" collapsed="false">
      <c r="X598" s="337"/>
    </row>
    <row r="599" customFormat="false" ht="17.25" hidden="false" customHeight="true" outlineLevel="0" collapsed="false">
      <c r="X599" s="337"/>
    </row>
    <row r="600" customFormat="false" ht="17.25" hidden="false" customHeight="true" outlineLevel="0" collapsed="false">
      <c r="X600" s="337"/>
    </row>
    <row r="601" customFormat="false" ht="17.25" hidden="false" customHeight="true" outlineLevel="0" collapsed="false">
      <c r="X601" s="337"/>
    </row>
    <row r="602" customFormat="false" ht="17.25" hidden="false" customHeight="true" outlineLevel="0" collapsed="false">
      <c r="X602" s="337"/>
    </row>
    <row r="603" customFormat="false" ht="17.25" hidden="false" customHeight="true" outlineLevel="0" collapsed="false">
      <c r="X603" s="337"/>
    </row>
    <row r="604" customFormat="false" ht="17.25" hidden="false" customHeight="true" outlineLevel="0" collapsed="false">
      <c r="X604" s="337"/>
    </row>
    <row r="605" customFormat="false" ht="17.25" hidden="false" customHeight="true" outlineLevel="0" collapsed="false">
      <c r="X605" s="337"/>
    </row>
    <row r="606" customFormat="false" ht="17.25" hidden="false" customHeight="true" outlineLevel="0" collapsed="false">
      <c r="X606" s="337"/>
    </row>
    <row r="607" customFormat="false" ht="17.25" hidden="false" customHeight="true" outlineLevel="0" collapsed="false">
      <c r="X607" s="337"/>
    </row>
    <row r="608" customFormat="false" ht="17.25" hidden="false" customHeight="true" outlineLevel="0" collapsed="false">
      <c r="X608" s="337"/>
    </row>
    <row r="609" customFormat="false" ht="17.25" hidden="false" customHeight="true" outlineLevel="0" collapsed="false">
      <c r="X609" s="337"/>
    </row>
    <row r="610" customFormat="false" ht="17.25" hidden="false" customHeight="true" outlineLevel="0" collapsed="false">
      <c r="X610" s="337"/>
    </row>
    <row r="611" customFormat="false" ht="17.25" hidden="false" customHeight="true" outlineLevel="0" collapsed="false">
      <c r="X611" s="337"/>
    </row>
    <row r="612" customFormat="false" ht="17.25" hidden="false" customHeight="true" outlineLevel="0" collapsed="false">
      <c r="X612" s="337"/>
    </row>
    <row r="613" customFormat="false" ht="17.25" hidden="false" customHeight="true" outlineLevel="0" collapsed="false">
      <c r="X613" s="337"/>
    </row>
    <row r="614" customFormat="false" ht="17.25" hidden="false" customHeight="true" outlineLevel="0" collapsed="false">
      <c r="X614" s="337"/>
    </row>
    <row r="615" customFormat="false" ht="17.25" hidden="false" customHeight="true" outlineLevel="0" collapsed="false">
      <c r="X615" s="337"/>
    </row>
    <row r="616" customFormat="false" ht="17.25" hidden="false" customHeight="true" outlineLevel="0" collapsed="false">
      <c r="X616" s="337"/>
    </row>
    <row r="617" customFormat="false" ht="17.25" hidden="false" customHeight="true" outlineLevel="0" collapsed="false">
      <c r="X617" s="337"/>
    </row>
    <row r="618" customFormat="false" ht="17.25" hidden="false" customHeight="true" outlineLevel="0" collapsed="false">
      <c r="X618" s="337"/>
    </row>
    <row r="619" customFormat="false" ht="17.25" hidden="false" customHeight="true" outlineLevel="0" collapsed="false">
      <c r="X619" s="337"/>
    </row>
    <row r="620" customFormat="false" ht="17.25" hidden="false" customHeight="true" outlineLevel="0" collapsed="false">
      <c r="X620" s="337"/>
    </row>
    <row r="621" customFormat="false" ht="17.25" hidden="false" customHeight="true" outlineLevel="0" collapsed="false">
      <c r="X621" s="337"/>
    </row>
    <row r="622" customFormat="false" ht="17.25" hidden="false" customHeight="true" outlineLevel="0" collapsed="false">
      <c r="X622" s="337"/>
    </row>
    <row r="623" customFormat="false" ht="17.25" hidden="false" customHeight="true" outlineLevel="0" collapsed="false">
      <c r="X623" s="337"/>
    </row>
    <row r="624" customFormat="false" ht="17.25" hidden="false" customHeight="true" outlineLevel="0" collapsed="false">
      <c r="X624" s="337"/>
    </row>
    <row r="625" customFormat="false" ht="17.25" hidden="false" customHeight="true" outlineLevel="0" collapsed="false">
      <c r="X625" s="337"/>
    </row>
    <row r="626" customFormat="false" ht="17.25" hidden="false" customHeight="true" outlineLevel="0" collapsed="false">
      <c r="X626" s="337"/>
    </row>
    <row r="627" customFormat="false" ht="17.25" hidden="false" customHeight="true" outlineLevel="0" collapsed="false">
      <c r="X627" s="337"/>
    </row>
    <row r="628" customFormat="false" ht="17.25" hidden="false" customHeight="true" outlineLevel="0" collapsed="false">
      <c r="X628" s="337"/>
    </row>
    <row r="629" customFormat="false" ht="17.25" hidden="false" customHeight="true" outlineLevel="0" collapsed="false">
      <c r="X629" s="337"/>
    </row>
    <row r="630" customFormat="false" ht="17.25" hidden="false" customHeight="true" outlineLevel="0" collapsed="false">
      <c r="X630" s="337"/>
    </row>
    <row r="631" customFormat="false" ht="17.25" hidden="false" customHeight="true" outlineLevel="0" collapsed="false">
      <c r="X631" s="337"/>
    </row>
    <row r="632" customFormat="false" ht="17.25" hidden="false" customHeight="true" outlineLevel="0" collapsed="false">
      <c r="X632" s="337"/>
    </row>
    <row r="633" customFormat="false" ht="17.25" hidden="false" customHeight="true" outlineLevel="0" collapsed="false">
      <c r="X633" s="337"/>
    </row>
    <row r="634" customFormat="false" ht="17.25" hidden="false" customHeight="true" outlineLevel="0" collapsed="false">
      <c r="X634" s="337"/>
    </row>
    <row r="635" customFormat="false" ht="17.25" hidden="false" customHeight="true" outlineLevel="0" collapsed="false">
      <c r="X635" s="337"/>
    </row>
    <row r="636" customFormat="false" ht="17.25" hidden="false" customHeight="true" outlineLevel="0" collapsed="false">
      <c r="X636" s="337"/>
    </row>
    <row r="637" customFormat="false" ht="17.25" hidden="false" customHeight="true" outlineLevel="0" collapsed="false">
      <c r="X637" s="337"/>
    </row>
    <row r="638" customFormat="false" ht="17.25" hidden="false" customHeight="true" outlineLevel="0" collapsed="false">
      <c r="X638" s="337"/>
    </row>
    <row r="639" customFormat="false" ht="17.25" hidden="false" customHeight="true" outlineLevel="0" collapsed="false">
      <c r="X639" s="337"/>
    </row>
    <row r="640" customFormat="false" ht="17.25" hidden="false" customHeight="true" outlineLevel="0" collapsed="false">
      <c r="X640" s="337"/>
    </row>
    <row r="641" customFormat="false" ht="17.25" hidden="false" customHeight="true" outlineLevel="0" collapsed="false">
      <c r="X641" s="337"/>
    </row>
    <row r="642" customFormat="false" ht="17.25" hidden="false" customHeight="true" outlineLevel="0" collapsed="false">
      <c r="X642" s="337"/>
    </row>
    <row r="643" customFormat="false" ht="17.25" hidden="false" customHeight="true" outlineLevel="0" collapsed="false">
      <c r="X643" s="337"/>
    </row>
    <row r="644" customFormat="false" ht="17.25" hidden="false" customHeight="true" outlineLevel="0" collapsed="false">
      <c r="X644" s="337"/>
    </row>
    <row r="645" customFormat="false" ht="17.25" hidden="false" customHeight="true" outlineLevel="0" collapsed="false">
      <c r="X645" s="337"/>
    </row>
    <row r="646" customFormat="false" ht="17.25" hidden="false" customHeight="true" outlineLevel="0" collapsed="false">
      <c r="X646" s="337"/>
    </row>
    <row r="647" customFormat="false" ht="17.25" hidden="false" customHeight="true" outlineLevel="0" collapsed="false">
      <c r="X647" s="337"/>
    </row>
    <row r="648" customFormat="false" ht="17.25" hidden="false" customHeight="true" outlineLevel="0" collapsed="false">
      <c r="X648" s="337"/>
    </row>
    <row r="649" customFormat="false" ht="17.25" hidden="false" customHeight="true" outlineLevel="0" collapsed="false">
      <c r="X649" s="337"/>
    </row>
    <row r="650" customFormat="false" ht="17.25" hidden="false" customHeight="true" outlineLevel="0" collapsed="false">
      <c r="X650" s="337"/>
    </row>
    <row r="651" customFormat="false" ht="17.25" hidden="false" customHeight="true" outlineLevel="0" collapsed="false">
      <c r="X651" s="337"/>
    </row>
    <row r="652" customFormat="false" ht="17.25" hidden="false" customHeight="true" outlineLevel="0" collapsed="false">
      <c r="X652" s="337"/>
    </row>
    <row r="653" customFormat="false" ht="17.25" hidden="false" customHeight="true" outlineLevel="0" collapsed="false">
      <c r="X653" s="337"/>
    </row>
    <row r="654" customFormat="false" ht="17.25" hidden="false" customHeight="true" outlineLevel="0" collapsed="false">
      <c r="X654" s="337"/>
    </row>
    <row r="655" customFormat="false" ht="17.25" hidden="false" customHeight="true" outlineLevel="0" collapsed="false">
      <c r="X655" s="337"/>
    </row>
    <row r="656" customFormat="false" ht="17.25" hidden="false" customHeight="true" outlineLevel="0" collapsed="false">
      <c r="X656" s="337"/>
    </row>
    <row r="657" customFormat="false" ht="17.25" hidden="false" customHeight="true" outlineLevel="0" collapsed="false">
      <c r="X657" s="337"/>
    </row>
    <row r="658" customFormat="false" ht="17.25" hidden="false" customHeight="true" outlineLevel="0" collapsed="false">
      <c r="X658" s="337"/>
    </row>
    <row r="659" customFormat="false" ht="17.25" hidden="false" customHeight="true" outlineLevel="0" collapsed="false">
      <c r="X659" s="337"/>
    </row>
    <row r="660" customFormat="false" ht="17.25" hidden="false" customHeight="true" outlineLevel="0" collapsed="false">
      <c r="X660" s="337"/>
    </row>
    <row r="661" customFormat="false" ht="17.25" hidden="false" customHeight="true" outlineLevel="0" collapsed="false">
      <c r="X661" s="337"/>
    </row>
    <row r="662" customFormat="false" ht="17.25" hidden="false" customHeight="true" outlineLevel="0" collapsed="false">
      <c r="X662" s="337"/>
    </row>
    <row r="663" customFormat="false" ht="17.25" hidden="false" customHeight="true" outlineLevel="0" collapsed="false">
      <c r="X663" s="337"/>
    </row>
    <row r="664" customFormat="false" ht="17.25" hidden="false" customHeight="true" outlineLevel="0" collapsed="false">
      <c r="X664" s="337"/>
    </row>
    <row r="665" customFormat="false" ht="17.25" hidden="false" customHeight="true" outlineLevel="0" collapsed="false">
      <c r="X665" s="337"/>
    </row>
    <row r="666" customFormat="false" ht="17.25" hidden="false" customHeight="true" outlineLevel="0" collapsed="false">
      <c r="X666" s="337"/>
    </row>
    <row r="667" customFormat="false" ht="17.25" hidden="false" customHeight="true" outlineLevel="0" collapsed="false">
      <c r="X667" s="337"/>
    </row>
    <row r="668" customFormat="false" ht="17.25" hidden="false" customHeight="true" outlineLevel="0" collapsed="false">
      <c r="X668" s="337"/>
    </row>
    <row r="669" customFormat="false" ht="17.25" hidden="false" customHeight="true" outlineLevel="0" collapsed="false">
      <c r="X669" s="337"/>
    </row>
    <row r="670" customFormat="false" ht="17.25" hidden="false" customHeight="true" outlineLevel="0" collapsed="false">
      <c r="X670" s="337"/>
    </row>
    <row r="671" customFormat="false" ht="17.25" hidden="false" customHeight="true" outlineLevel="0" collapsed="false">
      <c r="X671" s="337"/>
    </row>
    <row r="672" customFormat="false" ht="17.25" hidden="false" customHeight="true" outlineLevel="0" collapsed="false">
      <c r="X672" s="337"/>
    </row>
    <row r="673" customFormat="false" ht="17.25" hidden="false" customHeight="true" outlineLevel="0" collapsed="false">
      <c r="X673" s="337"/>
    </row>
    <row r="674" customFormat="false" ht="17.25" hidden="false" customHeight="true" outlineLevel="0" collapsed="false">
      <c r="X674" s="337"/>
    </row>
    <row r="675" customFormat="false" ht="17.25" hidden="false" customHeight="true" outlineLevel="0" collapsed="false">
      <c r="X675" s="337"/>
    </row>
    <row r="676" customFormat="false" ht="17.25" hidden="false" customHeight="true" outlineLevel="0" collapsed="false">
      <c r="X676" s="337"/>
    </row>
    <row r="677" customFormat="false" ht="17.25" hidden="false" customHeight="true" outlineLevel="0" collapsed="false">
      <c r="X677" s="337"/>
    </row>
    <row r="678" customFormat="false" ht="17.25" hidden="false" customHeight="true" outlineLevel="0" collapsed="false">
      <c r="X678" s="337"/>
    </row>
    <row r="679" customFormat="false" ht="17.25" hidden="false" customHeight="true" outlineLevel="0" collapsed="false">
      <c r="X679" s="337"/>
    </row>
    <row r="680" customFormat="false" ht="17.25" hidden="false" customHeight="true" outlineLevel="0" collapsed="false">
      <c r="X680" s="337"/>
    </row>
    <row r="681" customFormat="false" ht="17.25" hidden="false" customHeight="true" outlineLevel="0" collapsed="false">
      <c r="X681" s="337"/>
    </row>
    <row r="682" customFormat="false" ht="17.25" hidden="false" customHeight="true" outlineLevel="0" collapsed="false">
      <c r="X682" s="337"/>
    </row>
    <row r="683" customFormat="false" ht="17.25" hidden="false" customHeight="true" outlineLevel="0" collapsed="false">
      <c r="X683" s="337"/>
    </row>
    <row r="684" customFormat="false" ht="17.25" hidden="false" customHeight="true" outlineLevel="0" collapsed="false">
      <c r="X684" s="337"/>
    </row>
    <row r="685" customFormat="false" ht="17.25" hidden="false" customHeight="true" outlineLevel="0" collapsed="false">
      <c r="X685" s="337"/>
    </row>
    <row r="686" customFormat="false" ht="17.25" hidden="false" customHeight="true" outlineLevel="0" collapsed="false">
      <c r="X686" s="337"/>
    </row>
    <row r="687" customFormat="false" ht="17.25" hidden="false" customHeight="true" outlineLevel="0" collapsed="false">
      <c r="X687" s="337"/>
    </row>
    <row r="688" customFormat="false" ht="17.25" hidden="false" customHeight="true" outlineLevel="0" collapsed="false">
      <c r="X688" s="337"/>
    </row>
    <row r="689" customFormat="false" ht="17.25" hidden="false" customHeight="true" outlineLevel="0" collapsed="false">
      <c r="X689" s="337"/>
    </row>
    <row r="690" customFormat="false" ht="17.25" hidden="false" customHeight="true" outlineLevel="0" collapsed="false">
      <c r="X690" s="337"/>
    </row>
    <row r="691" customFormat="false" ht="17.25" hidden="false" customHeight="true" outlineLevel="0" collapsed="false">
      <c r="X691" s="337"/>
    </row>
    <row r="692" customFormat="false" ht="17.25" hidden="false" customHeight="true" outlineLevel="0" collapsed="false">
      <c r="X692" s="337"/>
    </row>
    <row r="693" customFormat="false" ht="17.25" hidden="false" customHeight="true" outlineLevel="0" collapsed="false">
      <c r="X693" s="337"/>
    </row>
    <row r="694" customFormat="false" ht="17.25" hidden="false" customHeight="true" outlineLevel="0" collapsed="false">
      <c r="X694" s="337"/>
    </row>
    <row r="695" customFormat="false" ht="17.25" hidden="false" customHeight="true" outlineLevel="0" collapsed="false">
      <c r="X695" s="337"/>
    </row>
    <row r="696" customFormat="false" ht="17.25" hidden="false" customHeight="true" outlineLevel="0" collapsed="false">
      <c r="X696" s="337"/>
    </row>
    <row r="697" customFormat="false" ht="17.25" hidden="false" customHeight="true" outlineLevel="0" collapsed="false">
      <c r="X697" s="337"/>
    </row>
    <row r="698" customFormat="false" ht="17.25" hidden="false" customHeight="true" outlineLevel="0" collapsed="false">
      <c r="X698" s="337"/>
    </row>
    <row r="699" customFormat="false" ht="17.25" hidden="false" customHeight="true" outlineLevel="0" collapsed="false">
      <c r="X699" s="337"/>
    </row>
    <row r="700" customFormat="false" ht="17.25" hidden="false" customHeight="true" outlineLevel="0" collapsed="false">
      <c r="X700" s="337"/>
    </row>
    <row r="701" customFormat="false" ht="17.25" hidden="false" customHeight="true" outlineLevel="0" collapsed="false">
      <c r="X701" s="337"/>
    </row>
    <row r="702" customFormat="false" ht="17.25" hidden="false" customHeight="true" outlineLevel="0" collapsed="false">
      <c r="X702" s="337"/>
    </row>
    <row r="703" customFormat="false" ht="17.25" hidden="false" customHeight="true" outlineLevel="0" collapsed="false">
      <c r="X703" s="337"/>
    </row>
    <row r="704" customFormat="false" ht="17.25" hidden="false" customHeight="true" outlineLevel="0" collapsed="false">
      <c r="X704" s="337"/>
    </row>
    <row r="705" customFormat="false" ht="17.25" hidden="false" customHeight="true" outlineLevel="0" collapsed="false">
      <c r="X705" s="337"/>
    </row>
    <row r="706" customFormat="false" ht="17.25" hidden="false" customHeight="true" outlineLevel="0" collapsed="false">
      <c r="X706" s="337"/>
    </row>
    <row r="707" customFormat="false" ht="17.25" hidden="false" customHeight="true" outlineLevel="0" collapsed="false">
      <c r="X707" s="337"/>
    </row>
    <row r="708" customFormat="false" ht="17.25" hidden="false" customHeight="true" outlineLevel="0" collapsed="false">
      <c r="X708" s="337"/>
    </row>
    <row r="709" customFormat="false" ht="17.25" hidden="false" customHeight="true" outlineLevel="0" collapsed="false">
      <c r="X709" s="337"/>
    </row>
    <row r="710" customFormat="false" ht="17.25" hidden="false" customHeight="true" outlineLevel="0" collapsed="false">
      <c r="X710" s="337"/>
    </row>
    <row r="711" customFormat="false" ht="17.25" hidden="false" customHeight="true" outlineLevel="0" collapsed="false">
      <c r="X711" s="337"/>
    </row>
    <row r="712" customFormat="false" ht="17.25" hidden="false" customHeight="true" outlineLevel="0" collapsed="false">
      <c r="X712" s="337"/>
    </row>
    <row r="713" customFormat="false" ht="17.25" hidden="false" customHeight="true" outlineLevel="0" collapsed="false">
      <c r="X713" s="337"/>
    </row>
    <row r="714" customFormat="false" ht="17.25" hidden="false" customHeight="true" outlineLevel="0" collapsed="false">
      <c r="X714" s="337"/>
    </row>
    <row r="715" customFormat="false" ht="17.25" hidden="false" customHeight="true" outlineLevel="0" collapsed="false">
      <c r="X715" s="337"/>
    </row>
    <row r="716" customFormat="false" ht="17.25" hidden="false" customHeight="true" outlineLevel="0" collapsed="false">
      <c r="X716" s="337"/>
    </row>
    <row r="717" customFormat="false" ht="17.25" hidden="false" customHeight="true" outlineLevel="0" collapsed="false">
      <c r="X717" s="337"/>
    </row>
    <row r="718" customFormat="false" ht="17.25" hidden="false" customHeight="true" outlineLevel="0" collapsed="false">
      <c r="X718" s="337"/>
    </row>
    <row r="719" customFormat="false" ht="17.25" hidden="false" customHeight="true" outlineLevel="0" collapsed="false">
      <c r="X719" s="337"/>
    </row>
    <row r="720" customFormat="false" ht="17.25" hidden="false" customHeight="true" outlineLevel="0" collapsed="false">
      <c r="X720" s="337"/>
    </row>
    <row r="721" customFormat="false" ht="17.25" hidden="false" customHeight="true" outlineLevel="0" collapsed="false">
      <c r="X721" s="337"/>
    </row>
    <row r="722" customFormat="false" ht="17.25" hidden="false" customHeight="true" outlineLevel="0" collapsed="false">
      <c r="X722" s="337"/>
    </row>
    <row r="723" customFormat="false" ht="17.25" hidden="false" customHeight="true" outlineLevel="0" collapsed="false">
      <c r="X723" s="337"/>
    </row>
    <row r="724" customFormat="false" ht="17.25" hidden="false" customHeight="true" outlineLevel="0" collapsed="false">
      <c r="X724" s="337"/>
    </row>
    <row r="725" customFormat="false" ht="17.25" hidden="false" customHeight="true" outlineLevel="0" collapsed="false">
      <c r="X725" s="337"/>
    </row>
    <row r="726" customFormat="false" ht="17.25" hidden="false" customHeight="true" outlineLevel="0" collapsed="false">
      <c r="X726" s="337"/>
    </row>
    <row r="727" customFormat="false" ht="17.25" hidden="false" customHeight="true" outlineLevel="0" collapsed="false">
      <c r="X727" s="337"/>
    </row>
    <row r="728" customFormat="false" ht="17.25" hidden="false" customHeight="true" outlineLevel="0" collapsed="false">
      <c r="X728" s="337"/>
    </row>
    <row r="729" customFormat="false" ht="17.25" hidden="false" customHeight="true" outlineLevel="0" collapsed="false">
      <c r="X729" s="337"/>
    </row>
    <row r="730" customFormat="false" ht="17.25" hidden="false" customHeight="true" outlineLevel="0" collapsed="false">
      <c r="X730" s="337"/>
    </row>
    <row r="731" customFormat="false" ht="17.25" hidden="false" customHeight="true" outlineLevel="0" collapsed="false">
      <c r="X731" s="337"/>
    </row>
    <row r="732" customFormat="false" ht="17.25" hidden="false" customHeight="true" outlineLevel="0" collapsed="false">
      <c r="X732" s="337"/>
    </row>
    <row r="733" customFormat="false" ht="17.25" hidden="false" customHeight="true" outlineLevel="0" collapsed="false">
      <c r="X733" s="337"/>
    </row>
    <row r="734" customFormat="false" ht="17.25" hidden="false" customHeight="true" outlineLevel="0" collapsed="false">
      <c r="X734" s="337"/>
    </row>
    <row r="735" customFormat="false" ht="17.25" hidden="false" customHeight="true" outlineLevel="0" collapsed="false">
      <c r="X735" s="337"/>
    </row>
    <row r="736" customFormat="false" ht="17.25" hidden="false" customHeight="true" outlineLevel="0" collapsed="false">
      <c r="X736" s="337"/>
    </row>
    <row r="737" customFormat="false" ht="17.25" hidden="false" customHeight="true" outlineLevel="0" collapsed="false">
      <c r="X737" s="337"/>
    </row>
    <row r="738" customFormat="false" ht="17.25" hidden="false" customHeight="true" outlineLevel="0" collapsed="false">
      <c r="X738" s="337"/>
    </row>
    <row r="739" customFormat="false" ht="17.25" hidden="false" customHeight="true" outlineLevel="0" collapsed="false">
      <c r="X739" s="337"/>
    </row>
    <row r="740" customFormat="false" ht="17.25" hidden="false" customHeight="true" outlineLevel="0" collapsed="false">
      <c r="X740" s="337"/>
    </row>
    <row r="741" customFormat="false" ht="17.25" hidden="false" customHeight="true" outlineLevel="0" collapsed="false">
      <c r="X741" s="337"/>
    </row>
    <row r="742" customFormat="false" ht="17.25" hidden="false" customHeight="true" outlineLevel="0" collapsed="false">
      <c r="X742" s="337"/>
    </row>
    <row r="743" customFormat="false" ht="17.25" hidden="false" customHeight="true" outlineLevel="0" collapsed="false">
      <c r="X743" s="337"/>
    </row>
    <row r="744" customFormat="false" ht="17.25" hidden="false" customHeight="true" outlineLevel="0" collapsed="false">
      <c r="X744" s="337"/>
    </row>
    <row r="745" customFormat="false" ht="17.25" hidden="false" customHeight="true" outlineLevel="0" collapsed="false">
      <c r="X745" s="337"/>
    </row>
    <row r="746" customFormat="false" ht="17.25" hidden="false" customHeight="true" outlineLevel="0" collapsed="false">
      <c r="X746" s="337"/>
    </row>
    <row r="747" customFormat="false" ht="17.25" hidden="false" customHeight="true" outlineLevel="0" collapsed="false">
      <c r="X747" s="337"/>
    </row>
    <row r="748" customFormat="false" ht="17.25" hidden="false" customHeight="true" outlineLevel="0" collapsed="false">
      <c r="X748" s="337"/>
    </row>
    <row r="749" customFormat="false" ht="17.25" hidden="false" customHeight="true" outlineLevel="0" collapsed="false">
      <c r="X749" s="337"/>
    </row>
    <row r="750" customFormat="false" ht="17.25" hidden="false" customHeight="true" outlineLevel="0" collapsed="false">
      <c r="X750" s="337"/>
    </row>
    <row r="751" customFormat="false" ht="17.25" hidden="false" customHeight="true" outlineLevel="0" collapsed="false">
      <c r="X751" s="337"/>
    </row>
    <row r="752" customFormat="false" ht="17.25" hidden="false" customHeight="true" outlineLevel="0" collapsed="false">
      <c r="X752" s="337"/>
    </row>
    <row r="753" customFormat="false" ht="17.25" hidden="false" customHeight="true" outlineLevel="0" collapsed="false">
      <c r="X753" s="337"/>
    </row>
    <row r="754" customFormat="false" ht="17.25" hidden="false" customHeight="true" outlineLevel="0" collapsed="false">
      <c r="X754" s="337"/>
    </row>
    <row r="755" customFormat="false" ht="17.25" hidden="false" customHeight="true" outlineLevel="0" collapsed="false">
      <c r="X755" s="337"/>
    </row>
    <row r="756" customFormat="false" ht="17.25" hidden="false" customHeight="true" outlineLevel="0" collapsed="false">
      <c r="X756" s="337"/>
    </row>
    <row r="757" customFormat="false" ht="17.25" hidden="false" customHeight="true" outlineLevel="0" collapsed="false">
      <c r="X757" s="337"/>
    </row>
    <row r="758" customFormat="false" ht="17.25" hidden="false" customHeight="true" outlineLevel="0" collapsed="false">
      <c r="X758" s="337"/>
    </row>
    <row r="759" customFormat="false" ht="17.25" hidden="false" customHeight="true" outlineLevel="0" collapsed="false">
      <c r="X759" s="337"/>
    </row>
    <row r="760" customFormat="false" ht="17.25" hidden="false" customHeight="true" outlineLevel="0" collapsed="false">
      <c r="X760" s="337"/>
    </row>
    <row r="761" customFormat="false" ht="17.25" hidden="false" customHeight="true" outlineLevel="0" collapsed="false">
      <c r="X761" s="337"/>
    </row>
    <row r="762" customFormat="false" ht="17.25" hidden="false" customHeight="true" outlineLevel="0" collapsed="false">
      <c r="X762" s="337"/>
    </row>
    <row r="763" customFormat="false" ht="17.25" hidden="false" customHeight="true" outlineLevel="0" collapsed="false">
      <c r="X763" s="337"/>
    </row>
    <row r="764" customFormat="false" ht="17.25" hidden="false" customHeight="true" outlineLevel="0" collapsed="false">
      <c r="X764" s="337"/>
    </row>
    <row r="765" customFormat="false" ht="17.25" hidden="false" customHeight="true" outlineLevel="0" collapsed="false">
      <c r="X765" s="337"/>
    </row>
    <row r="766" customFormat="false" ht="17.25" hidden="false" customHeight="true" outlineLevel="0" collapsed="false">
      <c r="X766" s="337"/>
    </row>
    <row r="767" customFormat="false" ht="17.25" hidden="false" customHeight="true" outlineLevel="0" collapsed="false">
      <c r="X767" s="337"/>
    </row>
    <row r="768" customFormat="false" ht="17.25" hidden="false" customHeight="true" outlineLevel="0" collapsed="false">
      <c r="X768" s="337"/>
    </row>
    <row r="769" customFormat="false" ht="17.25" hidden="false" customHeight="true" outlineLevel="0" collapsed="false">
      <c r="X769" s="337"/>
    </row>
    <row r="770" customFormat="false" ht="17.25" hidden="false" customHeight="true" outlineLevel="0" collapsed="false">
      <c r="X770" s="337"/>
    </row>
    <row r="771" customFormat="false" ht="17.25" hidden="false" customHeight="true" outlineLevel="0" collapsed="false">
      <c r="X771" s="337"/>
    </row>
    <row r="772" customFormat="false" ht="17.25" hidden="false" customHeight="true" outlineLevel="0" collapsed="false">
      <c r="X772" s="337"/>
    </row>
    <row r="773" customFormat="false" ht="17.25" hidden="false" customHeight="true" outlineLevel="0" collapsed="false">
      <c r="X773" s="337"/>
    </row>
    <row r="774" customFormat="false" ht="17.25" hidden="false" customHeight="true" outlineLevel="0" collapsed="false">
      <c r="X774" s="337"/>
    </row>
    <row r="775" customFormat="false" ht="17.25" hidden="false" customHeight="true" outlineLevel="0" collapsed="false">
      <c r="X775" s="337"/>
    </row>
    <row r="776" customFormat="false" ht="17.25" hidden="false" customHeight="true" outlineLevel="0" collapsed="false">
      <c r="X776" s="337"/>
    </row>
    <row r="777" customFormat="false" ht="17.25" hidden="false" customHeight="true" outlineLevel="0" collapsed="false">
      <c r="X777" s="337"/>
    </row>
    <row r="778" customFormat="false" ht="17.25" hidden="false" customHeight="true" outlineLevel="0" collapsed="false">
      <c r="X778" s="337"/>
    </row>
    <row r="779" customFormat="false" ht="17.25" hidden="false" customHeight="true" outlineLevel="0" collapsed="false">
      <c r="X779" s="337"/>
    </row>
    <row r="780" customFormat="false" ht="17.25" hidden="false" customHeight="true" outlineLevel="0" collapsed="false">
      <c r="X780" s="337"/>
    </row>
    <row r="781" customFormat="false" ht="17.25" hidden="false" customHeight="true" outlineLevel="0" collapsed="false">
      <c r="X781" s="337"/>
    </row>
    <row r="782" customFormat="false" ht="17.25" hidden="false" customHeight="true" outlineLevel="0" collapsed="false">
      <c r="X782" s="337"/>
    </row>
    <row r="783" customFormat="false" ht="17.25" hidden="false" customHeight="true" outlineLevel="0" collapsed="false">
      <c r="X783" s="337"/>
    </row>
    <row r="784" customFormat="false" ht="17.25" hidden="false" customHeight="true" outlineLevel="0" collapsed="false">
      <c r="X784" s="337"/>
    </row>
    <row r="785" customFormat="false" ht="17.25" hidden="false" customHeight="true" outlineLevel="0" collapsed="false">
      <c r="X785" s="337"/>
    </row>
    <row r="786" customFormat="false" ht="17.25" hidden="false" customHeight="true" outlineLevel="0" collapsed="false">
      <c r="X786" s="337"/>
    </row>
    <row r="787" customFormat="false" ht="17.25" hidden="false" customHeight="true" outlineLevel="0" collapsed="false">
      <c r="X787" s="337"/>
    </row>
    <row r="788" customFormat="false" ht="17.25" hidden="false" customHeight="true" outlineLevel="0" collapsed="false">
      <c r="X788" s="337"/>
    </row>
    <row r="789" customFormat="false" ht="17.25" hidden="false" customHeight="true" outlineLevel="0" collapsed="false">
      <c r="X789" s="337"/>
    </row>
    <row r="790" customFormat="false" ht="17.25" hidden="false" customHeight="true" outlineLevel="0" collapsed="false">
      <c r="X790" s="337"/>
    </row>
    <row r="791" customFormat="false" ht="17.25" hidden="false" customHeight="true" outlineLevel="0" collapsed="false">
      <c r="X791" s="337"/>
    </row>
    <row r="792" customFormat="false" ht="17.25" hidden="false" customHeight="true" outlineLevel="0" collapsed="false">
      <c r="X792" s="337"/>
    </row>
    <row r="793" customFormat="false" ht="17.25" hidden="false" customHeight="true" outlineLevel="0" collapsed="false">
      <c r="X793" s="337"/>
    </row>
    <row r="794" customFormat="false" ht="17.25" hidden="false" customHeight="true" outlineLevel="0" collapsed="false">
      <c r="X794" s="337"/>
    </row>
    <row r="795" customFormat="false" ht="17.25" hidden="false" customHeight="true" outlineLevel="0" collapsed="false">
      <c r="X795" s="337"/>
    </row>
    <row r="796" customFormat="false" ht="17.25" hidden="false" customHeight="true" outlineLevel="0" collapsed="false">
      <c r="X796" s="337"/>
    </row>
    <row r="797" customFormat="false" ht="17.25" hidden="false" customHeight="true" outlineLevel="0" collapsed="false">
      <c r="X797" s="337"/>
    </row>
    <row r="798" customFormat="false" ht="17.25" hidden="false" customHeight="true" outlineLevel="0" collapsed="false">
      <c r="X798" s="337"/>
    </row>
    <row r="799" customFormat="false" ht="17.25" hidden="false" customHeight="true" outlineLevel="0" collapsed="false">
      <c r="X799" s="337"/>
    </row>
    <row r="800" customFormat="false" ht="17.25" hidden="false" customHeight="true" outlineLevel="0" collapsed="false">
      <c r="X800" s="337"/>
    </row>
    <row r="801" customFormat="false" ht="17.25" hidden="false" customHeight="true" outlineLevel="0" collapsed="false">
      <c r="X801" s="337"/>
    </row>
    <row r="802" customFormat="false" ht="17.25" hidden="false" customHeight="true" outlineLevel="0" collapsed="false">
      <c r="X802" s="337"/>
    </row>
    <row r="803" customFormat="false" ht="17.25" hidden="false" customHeight="true" outlineLevel="0" collapsed="false">
      <c r="X803" s="337"/>
    </row>
    <row r="804" customFormat="false" ht="17.25" hidden="false" customHeight="true" outlineLevel="0" collapsed="false">
      <c r="X804" s="337"/>
    </row>
    <row r="805" customFormat="false" ht="17.25" hidden="false" customHeight="true" outlineLevel="0" collapsed="false">
      <c r="X805" s="337"/>
    </row>
    <row r="806" customFormat="false" ht="17.25" hidden="false" customHeight="true" outlineLevel="0" collapsed="false">
      <c r="X806" s="337"/>
    </row>
    <row r="807" customFormat="false" ht="17.25" hidden="false" customHeight="true" outlineLevel="0" collapsed="false">
      <c r="X807" s="337"/>
    </row>
    <row r="808" customFormat="false" ht="17.25" hidden="false" customHeight="true" outlineLevel="0" collapsed="false">
      <c r="X808" s="337"/>
    </row>
    <row r="809" customFormat="false" ht="17.25" hidden="false" customHeight="true" outlineLevel="0" collapsed="false">
      <c r="X809" s="337"/>
    </row>
    <row r="810" customFormat="false" ht="17.25" hidden="false" customHeight="true" outlineLevel="0" collapsed="false">
      <c r="X810" s="337"/>
    </row>
    <row r="811" customFormat="false" ht="17.25" hidden="false" customHeight="true" outlineLevel="0" collapsed="false">
      <c r="X811" s="337"/>
    </row>
    <row r="812" customFormat="false" ht="17.25" hidden="false" customHeight="true" outlineLevel="0" collapsed="false">
      <c r="X812" s="337"/>
    </row>
    <row r="813" customFormat="false" ht="17.25" hidden="false" customHeight="true" outlineLevel="0" collapsed="false">
      <c r="X813" s="337"/>
    </row>
    <row r="814" customFormat="false" ht="17.25" hidden="false" customHeight="true" outlineLevel="0" collapsed="false">
      <c r="X814" s="337"/>
    </row>
    <row r="815" customFormat="false" ht="17.25" hidden="false" customHeight="true" outlineLevel="0" collapsed="false">
      <c r="X815" s="337"/>
    </row>
    <row r="816" customFormat="false" ht="17.25" hidden="false" customHeight="true" outlineLevel="0" collapsed="false">
      <c r="X816" s="337"/>
    </row>
    <row r="817" customFormat="false" ht="17.25" hidden="false" customHeight="true" outlineLevel="0" collapsed="false">
      <c r="X817" s="337"/>
    </row>
    <row r="818" customFormat="false" ht="17.25" hidden="false" customHeight="true" outlineLevel="0" collapsed="false">
      <c r="X818" s="337"/>
    </row>
    <row r="819" customFormat="false" ht="17.25" hidden="false" customHeight="true" outlineLevel="0" collapsed="false">
      <c r="X819" s="337"/>
    </row>
    <row r="820" customFormat="false" ht="17.25" hidden="false" customHeight="true" outlineLevel="0" collapsed="false">
      <c r="X820" s="337"/>
    </row>
    <row r="821" customFormat="false" ht="17.25" hidden="false" customHeight="true" outlineLevel="0" collapsed="false">
      <c r="X821" s="337"/>
    </row>
    <row r="822" customFormat="false" ht="17.25" hidden="false" customHeight="true" outlineLevel="0" collapsed="false">
      <c r="X822" s="337"/>
    </row>
    <row r="823" customFormat="false" ht="17.25" hidden="false" customHeight="true" outlineLevel="0" collapsed="false">
      <c r="X823" s="337"/>
    </row>
    <row r="824" customFormat="false" ht="17.25" hidden="false" customHeight="true" outlineLevel="0" collapsed="false">
      <c r="X824" s="337"/>
    </row>
    <row r="825" customFormat="false" ht="17.25" hidden="false" customHeight="true" outlineLevel="0" collapsed="false">
      <c r="X825" s="337"/>
    </row>
    <row r="826" customFormat="false" ht="17.25" hidden="false" customHeight="true" outlineLevel="0" collapsed="false">
      <c r="X826" s="337"/>
    </row>
    <row r="827" customFormat="false" ht="17.25" hidden="false" customHeight="true" outlineLevel="0" collapsed="false">
      <c r="X827" s="337"/>
    </row>
    <row r="828" customFormat="false" ht="17.25" hidden="false" customHeight="true" outlineLevel="0" collapsed="false">
      <c r="X828" s="337"/>
    </row>
    <row r="829" customFormat="false" ht="17.25" hidden="false" customHeight="true" outlineLevel="0" collapsed="false">
      <c r="X829" s="337"/>
    </row>
    <row r="830" customFormat="false" ht="17.25" hidden="false" customHeight="true" outlineLevel="0" collapsed="false">
      <c r="X830" s="337"/>
    </row>
    <row r="831" customFormat="false" ht="17.25" hidden="false" customHeight="true" outlineLevel="0" collapsed="false">
      <c r="X831" s="337"/>
    </row>
    <row r="832" customFormat="false" ht="17.25" hidden="false" customHeight="true" outlineLevel="0" collapsed="false">
      <c r="X832" s="337"/>
    </row>
    <row r="833" customFormat="false" ht="17.25" hidden="false" customHeight="true" outlineLevel="0" collapsed="false">
      <c r="X833" s="337"/>
    </row>
    <row r="834" customFormat="false" ht="17.25" hidden="false" customHeight="true" outlineLevel="0" collapsed="false">
      <c r="X834" s="337"/>
    </row>
    <row r="835" customFormat="false" ht="17.25" hidden="false" customHeight="true" outlineLevel="0" collapsed="false">
      <c r="X835" s="337"/>
    </row>
    <row r="836" customFormat="false" ht="17.25" hidden="false" customHeight="true" outlineLevel="0" collapsed="false">
      <c r="X836" s="337"/>
    </row>
    <row r="837" customFormat="false" ht="17.25" hidden="false" customHeight="true" outlineLevel="0" collapsed="false">
      <c r="X837" s="337"/>
    </row>
    <row r="838" customFormat="false" ht="17.25" hidden="false" customHeight="true" outlineLevel="0" collapsed="false">
      <c r="X838" s="337"/>
    </row>
    <row r="839" customFormat="false" ht="17.25" hidden="false" customHeight="true" outlineLevel="0" collapsed="false">
      <c r="X839" s="337"/>
    </row>
    <row r="840" customFormat="false" ht="17.25" hidden="false" customHeight="true" outlineLevel="0" collapsed="false">
      <c r="X840" s="337"/>
    </row>
    <row r="841" customFormat="false" ht="17.25" hidden="false" customHeight="true" outlineLevel="0" collapsed="false">
      <c r="X841" s="337"/>
    </row>
    <row r="842" customFormat="false" ht="17.25" hidden="false" customHeight="true" outlineLevel="0" collapsed="false">
      <c r="X842" s="337"/>
    </row>
    <row r="843" customFormat="false" ht="17.25" hidden="false" customHeight="true" outlineLevel="0" collapsed="false">
      <c r="X843" s="337"/>
    </row>
    <row r="844" customFormat="false" ht="17.25" hidden="false" customHeight="true" outlineLevel="0" collapsed="false">
      <c r="X844" s="337"/>
    </row>
    <row r="845" customFormat="false" ht="17.25" hidden="false" customHeight="true" outlineLevel="0" collapsed="false">
      <c r="X845" s="337"/>
    </row>
    <row r="846" customFormat="false" ht="17.25" hidden="false" customHeight="true" outlineLevel="0" collapsed="false">
      <c r="X846" s="337"/>
    </row>
    <row r="847" customFormat="false" ht="17.25" hidden="false" customHeight="true" outlineLevel="0" collapsed="false">
      <c r="X847" s="337"/>
    </row>
    <row r="848" customFormat="false" ht="17.25" hidden="false" customHeight="true" outlineLevel="0" collapsed="false">
      <c r="X848" s="337"/>
    </row>
    <row r="849" customFormat="false" ht="17.25" hidden="false" customHeight="true" outlineLevel="0" collapsed="false">
      <c r="X849" s="337"/>
    </row>
    <row r="850" customFormat="false" ht="17.25" hidden="false" customHeight="true" outlineLevel="0" collapsed="false">
      <c r="X850" s="337"/>
    </row>
    <row r="851" customFormat="false" ht="17.25" hidden="false" customHeight="true" outlineLevel="0" collapsed="false">
      <c r="X851" s="337"/>
    </row>
    <row r="852" customFormat="false" ht="17.25" hidden="false" customHeight="true" outlineLevel="0" collapsed="false">
      <c r="X852" s="337"/>
    </row>
    <row r="853" customFormat="false" ht="17.25" hidden="false" customHeight="true" outlineLevel="0" collapsed="false">
      <c r="X853" s="337"/>
    </row>
    <row r="854" customFormat="false" ht="17.25" hidden="false" customHeight="true" outlineLevel="0" collapsed="false">
      <c r="X854" s="337"/>
    </row>
    <row r="855" customFormat="false" ht="17.25" hidden="false" customHeight="true" outlineLevel="0" collapsed="false">
      <c r="X855" s="337"/>
    </row>
    <row r="856" customFormat="false" ht="17.25" hidden="false" customHeight="true" outlineLevel="0" collapsed="false">
      <c r="X856" s="337"/>
    </row>
    <row r="857" customFormat="false" ht="17.25" hidden="false" customHeight="true" outlineLevel="0" collapsed="false">
      <c r="X857" s="337"/>
    </row>
    <row r="858" customFormat="false" ht="17.25" hidden="false" customHeight="true" outlineLevel="0" collapsed="false">
      <c r="X858" s="337"/>
    </row>
    <row r="859" customFormat="false" ht="17.25" hidden="false" customHeight="true" outlineLevel="0" collapsed="false">
      <c r="X859" s="337"/>
    </row>
    <row r="860" customFormat="false" ht="17.25" hidden="false" customHeight="true" outlineLevel="0" collapsed="false">
      <c r="X860" s="337"/>
    </row>
    <row r="861" customFormat="false" ht="17.25" hidden="false" customHeight="true" outlineLevel="0" collapsed="false">
      <c r="X861" s="337"/>
    </row>
    <row r="862" customFormat="false" ht="17.25" hidden="false" customHeight="true" outlineLevel="0" collapsed="false">
      <c r="X862" s="337"/>
    </row>
    <row r="863" customFormat="false" ht="17.25" hidden="false" customHeight="true" outlineLevel="0" collapsed="false">
      <c r="X863" s="337"/>
    </row>
    <row r="864" customFormat="false" ht="17.25" hidden="false" customHeight="true" outlineLevel="0" collapsed="false">
      <c r="X864" s="337"/>
    </row>
    <row r="865" customFormat="false" ht="17.25" hidden="false" customHeight="true" outlineLevel="0" collapsed="false">
      <c r="X865" s="337"/>
    </row>
    <row r="866" customFormat="false" ht="17.25" hidden="false" customHeight="true" outlineLevel="0" collapsed="false">
      <c r="X866" s="337"/>
    </row>
    <row r="867" customFormat="false" ht="17.25" hidden="false" customHeight="true" outlineLevel="0" collapsed="false">
      <c r="X867" s="337"/>
    </row>
    <row r="868" customFormat="false" ht="17.25" hidden="false" customHeight="true" outlineLevel="0" collapsed="false">
      <c r="X868" s="337"/>
    </row>
    <row r="869" customFormat="false" ht="17.25" hidden="false" customHeight="true" outlineLevel="0" collapsed="false">
      <c r="X869" s="337"/>
    </row>
    <row r="870" customFormat="false" ht="17.25" hidden="false" customHeight="true" outlineLevel="0" collapsed="false">
      <c r="X870" s="337"/>
    </row>
    <row r="871" customFormat="false" ht="17.25" hidden="false" customHeight="true" outlineLevel="0" collapsed="false">
      <c r="X871" s="337"/>
    </row>
    <row r="872" customFormat="false" ht="17.25" hidden="false" customHeight="true" outlineLevel="0" collapsed="false">
      <c r="X872" s="337"/>
    </row>
    <row r="873" customFormat="false" ht="17.25" hidden="false" customHeight="true" outlineLevel="0" collapsed="false">
      <c r="X873" s="337"/>
    </row>
    <row r="874" customFormat="false" ht="17.25" hidden="false" customHeight="true" outlineLevel="0" collapsed="false">
      <c r="X874" s="337"/>
    </row>
    <row r="875" customFormat="false" ht="17.25" hidden="false" customHeight="true" outlineLevel="0" collapsed="false">
      <c r="X875" s="337"/>
    </row>
    <row r="876" customFormat="false" ht="17.25" hidden="false" customHeight="true" outlineLevel="0" collapsed="false">
      <c r="X876" s="337"/>
    </row>
    <row r="877" customFormat="false" ht="17.25" hidden="false" customHeight="true" outlineLevel="0" collapsed="false">
      <c r="X877" s="337"/>
    </row>
    <row r="878" customFormat="false" ht="17.25" hidden="false" customHeight="true" outlineLevel="0" collapsed="false">
      <c r="X878" s="337"/>
    </row>
    <row r="879" customFormat="false" ht="17.25" hidden="false" customHeight="true" outlineLevel="0" collapsed="false">
      <c r="X879" s="337"/>
    </row>
    <row r="880" customFormat="false" ht="17.25" hidden="false" customHeight="true" outlineLevel="0" collapsed="false">
      <c r="X880" s="337"/>
    </row>
    <row r="881" customFormat="false" ht="17.25" hidden="false" customHeight="true" outlineLevel="0" collapsed="false">
      <c r="X881" s="337"/>
    </row>
    <row r="882" customFormat="false" ht="17.25" hidden="false" customHeight="true" outlineLevel="0" collapsed="false">
      <c r="X882" s="337"/>
    </row>
    <row r="883" customFormat="false" ht="17.25" hidden="false" customHeight="true" outlineLevel="0" collapsed="false">
      <c r="X883" s="337"/>
    </row>
    <row r="884" customFormat="false" ht="17.25" hidden="false" customHeight="true" outlineLevel="0" collapsed="false">
      <c r="X884" s="337"/>
    </row>
    <row r="885" customFormat="false" ht="17.25" hidden="false" customHeight="true" outlineLevel="0" collapsed="false">
      <c r="X885" s="337"/>
    </row>
    <row r="886" customFormat="false" ht="17.25" hidden="false" customHeight="true" outlineLevel="0" collapsed="false">
      <c r="X886" s="337"/>
    </row>
    <row r="887" customFormat="false" ht="17.25" hidden="false" customHeight="true" outlineLevel="0" collapsed="false">
      <c r="X887" s="337"/>
    </row>
    <row r="888" customFormat="false" ht="17.25" hidden="false" customHeight="true" outlineLevel="0" collapsed="false">
      <c r="X888" s="337"/>
    </row>
    <row r="889" customFormat="false" ht="17.25" hidden="false" customHeight="true" outlineLevel="0" collapsed="false">
      <c r="X889" s="337"/>
    </row>
    <row r="890" customFormat="false" ht="17.25" hidden="false" customHeight="true" outlineLevel="0" collapsed="false">
      <c r="X890" s="337"/>
    </row>
    <row r="891" customFormat="false" ht="17.25" hidden="false" customHeight="true" outlineLevel="0" collapsed="false">
      <c r="X891" s="337"/>
    </row>
    <row r="892" customFormat="false" ht="17.25" hidden="false" customHeight="true" outlineLevel="0" collapsed="false">
      <c r="X892" s="337"/>
    </row>
    <row r="893" customFormat="false" ht="17.25" hidden="false" customHeight="true" outlineLevel="0" collapsed="false">
      <c r="X893" s="337"/>
    </row>
    <row r="894" customFormat="false" ht="17.25" hidden="false" customHeight="true" outlineLevel="0" collapsed="false">
      <c r="X894" s="337"/>
    </row>
    <row r="895" customFormat="false" ht="17.25" hidden="false" customHeight="true" outlineLevel="0" collapsed="false">
      <c r="X895" s="337"/>
    </row>
    <row r="896" customFormat="false" ht="17.25" hidden="false" customHeight="true" outlineLevel="0" collapsed="false">
      <c r="X896" s="337"/>
    </row>
    <row r="897" customFormat="false" ht="17.25" hidden="false" customHeight="true" outlineLevel="0" collapsed="false">
      <c r="X897" s="337"/>
    </row>
    <row r="898" customFormat="false" ht="17.25" hidden="false" customHeight="true" outlineLevel="0" collapsed="false">
      <c r="X898" s="337"/>
    </row>
    <row r="899" customFormat="false" ht="17.25" hidden="false" customHeight="true" outlineLevel="0" collapsed="false">
      <c r="X899" s="337"/>
    </row>
    <row r="900" customFormat="false" ht="17.25" hidden="false" customHeight="true" outlineLevel="0" collapsed="false">
      <c r="X900" s="337"/>
    </row>
    <row r="901" customFormat="false" ht="17.25" hidden="false" customHeight="true" outlineLevel="0" collapsed="false">
      <c r="X901" s="337"/>
    </row>
    <row r="902" customFormat="false" ht="17.25" hidden="false" customHeight="true" outlineLevel="0" collapsed="false">
      <c r="X902" s="337"/>
    </row>
    <row r="903" customFormat="false" ht="17.25" hidden="false" customHeight="true" outlineLevel="0" collapsed="false">
      <c r="X903" s="337"/>
    </row>
    <row r="904" customFormat="false" ht="17.25" hidden="false" customHeight="true" outlineLevel="0" collapsed="false">
      <c r="X904" s="337"/>
    </row>
    <row r="905" customFormat="false" ht="17.25" hidden="false" customHeight="true" outlineLevel="0" collapsed="false">
      <c r="X905" s="337"/>
    </row>
    <row r="906" customFormat="false" ht="17.25" hidden="false" customHeight="true" outlineLevel="0" collapsed="false">
      <c r="X906" s="337"/>
    </row>
    <row r="907" customFormat="false" ht="17.25" hidden="false" customHeight="true" outlineLevel="0" collapsed="false">
      <c r="X907" s="337"/>
    </row>
    <row r="908" customFormat="false" ht="17.25" hidden="false" customHeight="true" outlineLevel="0" collapsed="false">
      <c r="X908" s="337"/>
    </row>
    <row r="909" customFormat="false" ht="17.25" hidden="false" customHeight="true" outlineLevel="0" collapsed="false">
      <c r="X909" s="337"/>
    </row>
    <row r="910" customFormat="false" ht="17.25" hidden="false" customHeight="true" outlineLevel="0" collapsed="false">
      <c r="X910" s="337"/>
    </row>
    <row r="911" customFormat="false" ht="17.25" hidden="false" customHeight="true" outlineLevel="0" collapsed="false">
      <c r="X911" s="337"/>
    </row>
    <row r="912" customFormat="false" ht="17.25" hidden="false" customHeight="true" outlineLevel="0" collapsed="false">
      <c r="X912" s="337"/>
    </row>
    <row r="913" customFormat="false" ht="17.25" hidden="false" customHeight="true" outlineLevel="0" collapsed="false">
      <c r="X913" s="337"/>
    </row>
    <row r="914" customFormat="false" ht="17.25" hidden="false" customHeight="true" outlineLevel="0" collapsed="false">
      <c r="X914" s="337"/>
    </row>
    <row r="915" customFormat="false" ht="17.25" hidden="false" customHeight="true" outlineLevel="0" collapsed="false">
      <c r="X915" s="337"/>
    </row>
    <row r="916" customFormat="false" ht="17.25" hidden="false" customHeight="true" outlineLevel="0" collapsed="false">
      <c r="X916" s="337"/>
    </row>
    <row r="917" customFormat="false" ht="17.25" hidden="false" customHeight="true" outlineLevel="0" collapsed="false">
      <c r="X917" s="337"/>
    </row>
    <row r="918" customFormat="false" ht="17.25" hidden="false" customHeight="true" outlineLevel="0" collapsed="false">
      <c r="X918" s="337"/>
    </row>
    <row r="919" customFormat="false" ht="17.25" hidden="false" customHeight="true" outlineLevel="0" collapsed="false">
      <c r="X919" s="337"/>
    </row>
    <row r="920" customFormat="false" ht="17.25" hidden="false" customHeight="true" outlineLevel="0" collapsed="false">
      <c r="X920" s="337"/>
    </row>
    <row r="921" customFormat="false" ht="17.25" hidden="false" customHeight="true" outlineLevel="0" collapsed="false">
      <c r="X921" s="337"/>
    </row>
    <row r="922" customFormat="false" ht="17.25" hidden="false" customHeight="true" outlineLevel="0" collapsed="false">
      <c r="X922" s="337"/>
    </row>
    <row r="923" customFormat="false" ht="17.25" hidden="false" customHeight="true" outlineLevel="0" collapsed="false">
      <c r="X923" s="337"/>
    </row>
    <row r="924" customFormat="false" ht="17.25" hidden="false" customHeight="true" outlineLevel="0" collapsed="false">
      <c r="X924" s="337"/>
    </row>
    <row r="925" customFormat="false" ht="17.25" hidden="false" customHeight="true" outlineLevel="0" collapsed="false">
      <c r="X925" s="337"/>
    </row>
    <row r="926" customFormat="false" ht="17.25" hidden="false" customHeight="true" outlineLevel="0" collapsed="false">
      <c r="X926" s="337"/>
    </row>
    <row r="927" customFormat="false" ht="17.25" hidden="false" customHeight="true" outlineLevel="0" collapsed="false">
      <c r="X927" s="337"/>
    </row>
    <row r="928" customFormat="false" ht="17.25" hidden="false" customHeight="true" outlineLevel="0" collapsed="false">
      <c r="X928" s="337"/>
    </row>
    <row r="929" customFormat="false" ht="17.25" hidden="false" customHeight="true" outlineLevel="0" collapsed="false">
      <c r="X929" s="337"/>
    </row>
    <row r="930" customFormat="false" ht="17.25" hidden="false" customHeight="true" outlineLevel="0" collapsed="false">
      <c r="X930" s="337"/>
    </row>
    <row r="931" customFormat="false" ht="17.25" hidden="false" customHeight="true" outlineLevel="0" collapsed="false">
      <c r="X931" s="337"/>
    </row>
    <row r="932" customFormat="false" ht="17.25" hidden="false" customHeight="true" outlineLevel="0" collapsed="false">
      <c r="X932" s="337"/>
    </row>
    <row r="933" customFormat="false" ht="17.25" hidden="false" customHeight="true" outlineLevel="0" collapsed="false">
      <c r="X933" s="337"/>
    </row>
    <row r="934" customFormat="false" ht="17.25" hidden="false" customHeight="true" outlineLevel="0" collapsed="false">
      <c r="X934" s="337"/>
    </row>
    <row r="935" customFormat="false" ht="17.25" hidden="false" customHeight="true" outlineLevel="0" collapsed="false">
      <c r="X935" s="337"/>
    </row>
    <row r="936" customFormat="false" ht="17.25" hidden="false" customHeight="true" outlineLevel="0" collapsed="false">
      <c r="X936" s="337"/>
    </row>
    <row r="937" customFormat="false" ht="17.25" hidden="false" customHeight="true" outlineLevel="0" collapsed="false">
      <c r="X937" s="337"/>
    </row>
    <row r="938" customFormat="false" ht="17.25" hidden="false" customHeight="true" outlineLevel="0" collapsed="false">
      <c r="X938" s="337"/>
    </row>
    <row r="939" customFormat="false" ht="17.25" hidden="false" customHeight="true" outlineLevel="0" collapsed="false">
      <c r="X939" s="337"/>
    </row>
    <row r="940" customFormat="false" ht="17.25" hidden="false" customHeight="true" outlineLevel="0" collapsed="false">
      <c r="X940" s="337"/>
    </row>
    <row r="941" customFormat="false" ht="17.25" hidden="false" customHeight="true" outlineLevel="0" collapsed="false">
      <c r="X941" s="337"/>
    </row>
    <row r="942" customFormat="false" ht="17.25" hidden="false" customHeight="true" outlineLevel="0" collapsed="false">
      <c r="X942" s="337"/>
    </row>
    <row r="943" customFormat="false" ht="17.25" hidden="false" customHeight="true" outlineLevel="0" collapsed="false">
      <c r="X943" s="337"/>
    </row>
    <row r="944" customFormat="false" ht="17.25" hidden="false" customHeight="true" outlineLevel="0" collapsed="false">
      <c r="X944" s="337"/>
    </row>
    <row r="945" customFormat="false" ht="17.25" hidden="false" customHeight="true" outlineLevel="0" collapsed="false">
      <c r="X945" s="337"/>
    </row>
    <row r="946" customFormat="false" ht="17.25" hidden="false" customHeight="true" outlineLevel="0" collapsed="false">
      <c r="X946" s="337"/>
    </row>
    <row r="947" customFormat="false" ht="17.25" hidden="false" customHeight="true" outlineLevel="0" collapsed="false">
      <c r="X947" s="337"/>
    </row>
    <row r="948" customFormat="false" ht="17.25" hidden="false" customHeight="true" outlineLevel="0" collapsed="false">
      <c r="X948" s="337"/>
    </row>
    <row r="949" customFormat="false" ht="17.25" hidden="false" customHeight="true" outlineLevel="0" collapsed="false">
      <c r="X949" s="337"/>
    </row>
    <row r="950" customFormat="false" ht="17.25" hidden="false" customHeight="true" outlineLevel="0" collapsed="false">
      <c r="X950" s="337"/>
    </row>
    <row r="951" customFormat="false" ht="17.25" hidden="false" customHeight="true" outlineLevel="0" collapsed="false">
      <c r="X951" s="337"/>
    </row>
    <row r="952" customFormat="false" ht="17.25" hidden="false" customHeight="true" outlineLevel="0" collapsed="false">
      <c r="X952" s="337"/>
    </row>
    <row r="953" customFormat="false" ht="17.25" hidden="false" customHeight="true" outlineLevel="0" collapsed="false">
      <c r="X953" s="337"/>
    </row>
    <row r="954" customFormat="false" ht="17.25" hidden="false" customHeight="true" outlineLevel="0" collapsed="false">
      <c r="X954" s="337"/>
    </row>
    <row r="955" customFormat="false" ht="17.25" hidden="false" customHeight="true" outlineLevel="0" collapsed="false">
      <c r="X955" s="337"/>
    </row>
    <row r="956" customFormat="false" ht="17.25" hidden="false" customHeight="true" outlineLevel="0" collapsed="false">
      <c r="X956" s="337"/>
    </row>
    <row r="957" customFormat="false" ht="17.25" hidden="false" customHeight="true" outlineLevel="0" collapsed="false">
      <c r="X957" s="337"/>
    </row>
    <row r="958" customFormat="false" ht="17.25" hidden="false" customHeight="true" outlineLevel="0" collapsed="false">
      <c r="X958" s="337"/>
    </row>
    <row r="959" customFormat="false" ht="17.25" hidden="false" customHeight="true" outlineLevel="0" collapsed="false">
      <c r="X959" s="337"/>
    </row>
    <row r="960" customFormat="false" ht="17.25" hidden="false" customHeight="true" outlineLevel="0" collapsed="false">
      <c r="X960" s="337"/>
    </row>
    <row r="961" customFormat="false" ht="17.25" hidden="false" customHeight="true" outlineLevel="0" collapsed="false">
      <c r="X961" s="337"/>
    </row>
    <row r="962" customFormat="false" ht="17.25" hidden="false" customHeight="true" outlineLevel="0" collapsed="false">
      <c r="X962" s="337"/>
    </row>
    <row r="963" customFormat="false" ht="17.25" hidden="false" customHeight="true" outlineLevel="0" collapsed="false">
      <c r="X963" s="337"/>
    </row>
    <row r="964" customFormat="false" ht="17.25" hidden="false" customHeight="true" outlineLevel="0" collapsed="false">
      <c r="X964" s="337"/>
    </row>
    <row r="965" customFormat="false" ht="17.25" hidden="false" customHeight="true" outlineLevel="0" collapsed="false">
      <c r="X965" s="337"/>
    </row>
    <row r="966" customFormat="false" ht="17.25" hidden="false" customHeight="true" outlineLevel="0" collapsed="false">
      <c r="X966" s="337"/>
    </row>
    <row r="967" customFormat="false" ht="17.25" hidden="false" customHeight="true" outlineLevel="0" collapsed="false">
      <c r="X967" s="337"/>
    </row>
    <row r="968" customFormat="false" ht="17.25" hidden="false" customHeight="true" outlineLevel="0" collapsed="false">
      <c r="X968" s="337"/>
    </row>
    <row r="969" customFormat="false" ht="17.25" hidden="false" customHeight="true" outlineLevel="0" collapsed="false">
      <c r="X969" s="337"/>
    </row>
    <row r="970" customFormat="false" ht="17.25" hidden="false" customHeight="true" outlineLevel="0" collapsed="false">
      <c r="X970" s="337"/>
    </row>
    <row r="971" customFormat="false" ht="17.25" hidden="false" customHeight="true" outlineLevel="0" collapsed="false">
      <c r="X971" s="337"/>
    </row>
    <row r="972" customFormat="false" ht="17.25" hidden="false" customHeight="true" outlineLevel="0" collapsed="false">
      <c r="X972" s="337"/>
    </row>
    <row r="973" customFormat="false" ht="17.25" hidden="false" customHeight="true" outlineLevel="0" collapsed="false">
      <c r="X973" s="337"/>
    </row>
    <row r="974" customFormat="false" ht="17.25" hidden="false" customHeight="true" outlineLevel="0" collapsed="false">
      <c r="X974" s="337"/>
    </row>
    <row r="975" customFormat="false" ht="17.25" hidden="false" customHeight="true" outlineLevel="0" collapsed="false">
      <c r="X975" s="337"/>
    </row>
    <row r="976" customFormat="false" ht="17.25" hidden="false" customHeight="true" outlineLevel="0" collapsed="false">
      <c r="X976" s="337"/>
    </row>
    <row r="977" customFormat="false" ht="17.25" hidden="false" customHeight="true" outlineLevel="0" collapsed="false">
      <c r="X977" s="337"/>
    </row>
    <row r="978" customFormat="false" ht="17.25" hidden="false" customHeight="true" outlineLevel="0" collapsed="false">
      <c r="X978" s="337"/>
    </row>
    <row r="979" customFormat="false" ht="17.25" hidden="false" customHeight="true" outlineLevel="0" collapsed="false">
      <c r="X979" s="337"/>
    </row>
    <row r="980" customFormat="false" ht="17.25" hidden="false" customHeight="true" outlineLevel="0" collapsed="false">
      <c r="X980" s="337"/>
    </row>
    <row r="981" customFormat="false" ht="17.25" hidden="false" customHeight="true" outlineLevel="0" collapsed="false">
      <c r="X981" s="337"/>
    </row>
    <row r="982" customFormat="false" ht="17.25" hidden="false" customHeight="true" outlineLevel="0" collapsed="false">
      <c r="X982" s="337"/>
    </row>
    <row r="983" customFormat="false" ht="17.25" hidden="false" customHeight="true" outlineLevel="0" collapsed="false">
      <c r="X983" s="337"/>
    </row>
    <row r="984" customFormat="false" ht="17.25" hidden="false" customHeight="true" outlineLevel="0" collapsed="false">
      <c r="X984" s="337"/>
    </row>
    <row r="985" customFormat="false" ht="17.25" hidden="false" customHeight="true" outlineLevel="0" collapsed="false">
      <c r="X985" s="337"/>
    </row>
    <row r="986" customFormat="false" ht="17.25" hidden="false" customHeight="true" outlineLevel="0" collapsed="false">
      <c r="X986" s="337"/>
    </row>
    <row r="987" customFormat="false" ht="17.25" hidden="false" customHeight="true" outlineLevel="0" collapsed="false">
      <c r="X987" s="337"/>
    </row>
    <row r="988" customFormat="false" ht="17.25" hidden="false" customHeight="true" outlineLevel="0" collapsed="false">
      <c r="X988" s="337"/>
    </row>
    <row r="989" customFormat="false" ht="17.25" hidden="false" customHeight="true" outlineLevel="0" collapsed="false">
      <c r="X989" s="337"/>
    </row>
    <row r="990" customFormat="false" ht="17.25" hidden="false" customHeight="true" outlineLevel="0" collapsed="false">
      <c r="X990" s="337"/>
    </row>
    <row r="991" customFormat="false" ht="17.25" hidden="false" customHeight="true" outlineLevel="0" collapsed="false">
      <c r="X991" s="337"/>
    </row>
    <row r="992" customFormat="false" ht="17.25" hidden="false" customHeight="true" outlineLevel="0" collapsed="false">
      <c r="X992" s="337"/>
    </row>
    <row r="993" customFormat="false" ht="17.25" hidden="false" customHeight="true" outlineLevel="0" collapsed="false">
      <c r="X993" s="337"/>
    </row>
    <row r="994" customFormat="false" ht="17.25" hidden="false" customHeight="true" outlineLevel="0" collapsed="false">
      <c r="X994" s="337"/>
    </row>
    <row r="995" customFormat="false" ht="17.25" hidden="false" customHeight="true" outlineLevel="0" collapsed="false">
      <c r="X995" s="337"/>
    </row>
    <row r="996" customFormat="false" ht="17.25" hidden="false" customHeight="true" outlineLevel="0" collapsed="false">
      <c r="X996" s="337"/>
    </row>
    <row r="997" customFormat="false" ht="17.25" hidden="false" customHeight="true" outlineLevel="0" collapsed="false">
      <c r="X997" s="337"/>
    </row>
    <row r="998" customFormat="false" ht="17.25" hidden="false" customHeight="true" outlineLevel="0" collapsed="false">
      <c r="X998" s="337"/>
    </row>
    <row r="999" customFormat="false" ht="17.25" hidden="false" customHeight="true" outlineLevel="0" collapsed="false">
      <c r="X999" s="337"/>
    </row>
    <row r="1000" customFormat="false" ht="17.25" hidden="false" customHeight="true" outlineLevel="0" collapsed="false">
      <c r="X1000" s="337"/>
    </row>
    <row r="1001" customFormat="false" ht="17.25" hidden="false" customHeight="true" outlineLevel="0" collapsed="false">
      <c r="X1001" s="337"/>
    </row>
    <row r="1002" customFormat="false" ht="17.25" hidden="false" customHeight="true" outlineLevel="0" collapsed="false">
      <c r="X1002" s="337"/>
    </row>
    <row r="1003" customFormat="false" ht="17.25" hidden="false" customHeight="true" outlineLevel="0" collapsed="false">
      <c r="X1003" s="337"/>
    </row>
    <row r="1004" customFormat="false" ht="17.25" hidden="false" customHeight="true" outlineLevel="0" collapsed="false">
      <c r="X1004" s="337"/>
    </row>
    <row r="1005" customFormat="false" ht="17.25" hidden="false" customHeight="true" outlineLevel="0" collapsed="false">
      <c r="X1005" s="337"/>
    </row>
    <row r="1006" customFormat="false" ht="17.25" hidden="false" customHeight="true" outlineLevel="0" collapsed="false">
      <c r="X1006" s="337"/>
    </row>
    <row r="1007" customFormat="false" ht="17.25" hidden="false" customHeight="true" outlineLevel="0" collapsed="false">
      <c r="X1007" s="337"/>
    </row>
    <row r="1008" customFormat="false" ht="17.25" hidden="false" customHeight="true" outlineLevel="0" collapsed="false">
      <c r="X1008" s="337"/>
    </row>
    <row r="1009" customFormat="false" ht="17.25" hidden="false" customHeight="true" outlineLevel="0" collapsed="false">
      <c r="X1009" s="337"/>
    </row>
    <row r="1010" customFormat="false" ht="17.25" hidden="false" customHeight="true" outlineLevel="0" collapsed="false">
      <c r="X1010" s="337"/>
    </row>
    <row r="1011" customFormat="false" ht="17.25" hidden="false" customHeight="true" outlineLevel="0" collapsed="false">
      <c r="X1011" s="337"/>
    </row>
    <row r="1012" customFormat="false" ht="17.25" hidden="false" customHeight="true" outlineLevel="0" collapsed="false">
      <c r="X1012" s="337"/>
    </row>
    <row r="1013" customFormat="false" ht="17.25" hidden="false" customHeight="true" outlineLevel="0" collapsed="false">
      <c r="X1013" s="337"/>
    </row>
    <row r="1014" customFormat="false" ht="17.25" hidden="false" customHeight="true" outlineLevel="0" collapsed="false">
      <c r="X1014" s="337"/>
    </row>
    <row r="1015" customFormat="false" ht="17.25" hidden="false" customHeight="true" outlineLevel="0" collapsed="false">
      <c r="X1015" s="337"/>
    </row>
    <row r="1016" customFormat="false" ht="17.25" hidden="false" customHeight="true" outlineLevel="0" collapsed="false">
      <c r="X1016" s="337"/>
    </row>
    <row r="1017" customFormat="false" ht="17.25" hidden="false" customHeight="true" outlineLevel="0" collapsed="false">
      <c r="X1017" s="337"/>
    </row>
    <row r="1018" customFormat="false" ht="17.25" hidden="false" customHeight="true" outlineLevel="0" collapsed="false">
      <c r="X1018" s="337"/>
    </row>
    <row r="1019" customFormat="false" ht="17.25" hidden="false" customHeight="true" outlineLevel="0" collapsed="false">
      <c r="X1019" s="337"/>
    </row>
    <row r="1020" customFormat="false" ht="17.25" hidden="false" customHeight="true" outlineLevel="0" collapsed="false">
      <c r="X1020" s="337"/>
    </row>
    <row r="1021" customFormat="false" ht="17.25" hidden="false" customHeight="true" outlineLevel="0" collapsed="false">
      <c r="X1021" s="337"/>
    </row>
    <row r="1022" customFormat="false" ht="17.25" hidden="false" customHeight="true" outlineLevel="0" collapsed="false">
      <c r="X1022" s="337"/>
    </row>
    <row r="1023" customFormat="false" ht="17.25" hidden="false" customHeight="true" outlineLevel="0" collapsed="false">
      <c r="X1023" s="337"/>
    </row>
    <row r="1024" customFormat="false" ht="17.25" hidden="false" customHeight="true" outlineLevel="0" collapsed="false">
      <c r="X1024" s="337"/>
    </row>
    <row r="1025" customFormat="false" ht="17.25" hidden="false" customHeight="true" outlineLevel="0" collapsed="false">
      <c r="X1025" s="337"/>
    </row>
    <row r="1026" customFormat="false" ht="17.25" hidden="false" customHeight="true" outlineLevel="0" collapsed="false">
      <c r="X1026" s="337"/>
    </row>
    <row r="1027" customFormat="false" ht="17.25" hidden="false" customHeight="true" outlineLevel="0" collapsed="false">
      <c r="X1027" s="337"/>
    </row>
    <row r="1028" customFormat="false" ht="17.25" hidden="false" customHeight="true" outlineLevel="0" collapsed="false">
      <c r="X1028" s="337"/>
    </row>
    <row r="1029" customFormat="false" ht="17.25" hidden="false" customHeight="true" outlineLevel="0" collapsed="false">
      <c r="X1029" s="337"/>
    </row>
    <row r="1030" customFormat="false" ht="17.25" hidden="false" customHeight="true" outlineLevel="0" collapsed="false">
      <c r="X1030" s="337"/>
    </row>
    <row r="1031" customFormat="false" ht="17.25" hidden="false" customHeight="true" outlineLevel="0" collapsed="false">
      <c r="X1031" s="337"/>
    </row>
    <row r="1032" customFormat="false" ht="17.25" hidden="false" customHeight="true" outlineLevel="0" collapsed="false">
      <c r="X1032" s="337"/>
    </row>
    <row r="1033" customFormat="false" ht="17.25" hidden="false" customHeight="true" outlineLevel="0" collapsed="false">
      <c r="X1033" s="337"/>
    </row>
    <row r="1034" customFormat="false" ht="17.25" hidden="false" customHeight="true" outlineLevel="0" collapsed="false">
      <c r="X1034" s="337"/>
    </row>
    <row r="1035" customFormat="false" ht="17.25" hidden="false" customHeight="true" outlineLevel="0" collapsed="false">
      <c r="X1035" s="337"/>
    </row>
    <row r="1036" customFormat="false" ht="17.25" hidden="false" customHeight="true" outlineLevel="0" collapsed="false">
      <c r="X1036" s="337"/>
    </row>
    <row r="1037" customFormat="false" ht="17.25" hidden="false" customHeight="true" outlineLevel="0" collapsed="false">
      <c r="X1037" s="337"/>
    </row>
    <row r="1038" customFormat="false" ht="17.25" hidden="false" customHeight="true" outlineLevel="0" collapsed="false">
      <c r="X1038" s="337"/>
    </row>
    <row r="1039" customFormat="false" ht="17.25" hidden="false" customHeight="true" outlineLevel="0" collapsed="false">
      <c r="X1039" s="337"/>
    </row>
    <row r="1040" customFormat="false" ht="17.25" hidden="false" customHeight="true" outlineLevel="0" collapsed="false">
      <c r="X1040" s="337"/>
    </row>
    <row r="1041" customFormat="false" ht="17.25" hidden="false" customHeight="true" outlineLevel="0" collapsed="false">
      <c r="X1041" s="337"/>
    </row>
    <row r="1042" customFormat="false" ht="17.25" hidden="false" customHeight="true" outlineLevel="0" collapsed="false">
      <c r="X1042" s="337"/>
    </row>
    <row r="1043" customFormat="false" ht="17.25" hidden="false" customHeight="true" outlineLevel="0" collapsed="false">
      <c r="X1043" s="337"/>
    </row>
    <row r="1044" customFormat="false" ht="17.25" hidden="false" customHeight="true" outlineLevel="0" collapsed="false">
      <c r="X1044" s="337"/>
    </row>
    <row r="1045" customFormat="false" ht="17.25" hidden="false" customHeight="true" outlineLevel="0" collapsed="false">
      <c r="X1045" s="337"/>
    </row>
    <row r="1046" customFormat="false" ht="17.25" hidden="false" customHeight="true" outlineLevel="0" collapsed="false">
      <c r="X1046" s="337"/>
    </row>
    <row r="1047" customFormat="false" ht="17.25" hidden="false" customHeight="true" outlineLevel="0" collapsed="false">
      <c r="X1047" s="337"/>
    </row>
    <row r="1048" customFormat="false" ht="17.25" hidden="false" customHeight="true" outlineLevel="0" collapsed="false">
      <c r="X1048" s="337"/>
    </row>
    <row r="1049" customFormat="false" ht="17.25" hidden="false" customHeight="true" outlineLevel="0" collapsed="false">
      <c r="X1049" s="337"/>
    </row>
    <row r="1050" customFormat="false" ht="17.25" hidden="false" customHeight="true" outlineLevel="0" collapsed="false">
      <c r="X1050" s="337"/>
    </row>
    <row r="1051" customFormat="false" ht="17.25" hidden="false" customHeight="true" outlineLevel="0" collapsed="false">
      <c r="X1051" s="337"/>
    </row>
    <row r="1052" customFormat="false" ht="17.25" hidden="false" customHeight="true" outlineLevel="0" collapsed="false">
      <c r="X1052" s="337"/>
    </row>
    <row r="1053" customFormat="false" ht="17.25" hidden="false" customHeight="true" outlineLevel="0" collapsed="false">
      <c r="X1053" s="337"/>
    </row>
    <row r="1054" customFormat="false" ht="17.25" hidden="false" customHeight="true" outlineLevel="0" collapsed="false">
      <c r="X1054" s="337"/>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H5" activeCellId="0" sqref="AH5"/>
    </sheetView>
  </sheetViews>
  <sheetFormatPr defaultColWidth="10.140625" defaultRowHeight="18" zeroHeight="false" outlineLevelRow="0" outlineLevelCol="0"/>
  <cols>
    <col collapsed="false" customWidth="true" hidden="false" outlineLevel="0" max="1" min="1" style="443" width="32.67"/>
    <col collapsed="false" customWidth="true" hidden="false" outlineLevel="0" max="2" min="2" style="337" width="11.5"/>
    <col collapsed="false" customWidth="true" hidden="false" outlineLevel="0" max="3" min="3" style="444" width="11.5"/>
    <col collapsed="false" customWidth="true" hidden="false" outlineLevel="0" max="4" min="4" style="337" width="11.5"/>
    <col collapsed="false" customWidth="true" hidden="false" outlineLevel="0" max="5" min="5" style="337" width="1"/>
    <col collapsed="false" customWidth="true" hidden="false" outlineLevel="0" max="7" min="6" style="337" width="11.5"/>
    <col collapsed="false" customWidth="true" hidden="false" outlineLevel="0" max="8" min="8" style="337" width="2"/>
    <col collapsed="false" customWidth="true" hidden="false" outlineLevel="0" max="9" min="9" style="337" width="1"/>
    <col collapsed="false" customWidth="true" hidden="false" outlineLevel="0" max="11" min="10" style="337" width="11.5"/>
    <col collapsed="false" customWidth="true" hidden="false" outlineLevel="0" max="12" min="12" style="337" width="1"/>
    <col collapsed="false" customWidth="true" hidden="false" outlineLevel="0" max="14" min="13" style="337" width="11.5"/>
    <col collapsed="false" customWidth="true" hidden="false" outlineLevel="0" max="15" min="15" style="337" width="1"/>
    <col collapsed="false" customWidth="true" hidden="false" outlineLevel="0" max="16" min="16" style="337" width="11.5"/>
    <col collapsed="false" customWidth="true" hidden="false" outlineLevel="0" max="17" min="17" style="337" width="1"/>
    <col collapsed="false" customWidth="true" hidden="false" outlineLevel="0" max="18" min="18" style="337" width="11.5"/>
    <col collapsed="false" customWidth="true" hidden="false" outlineLevel="0" max="19" min="19" style="337" width="1"/>
    <col collapsed="false" customWidth="true" hidden="false" outlineLevel="0" max="20" min="20" style="337" width="1.16"/>
    <col collapsed="false" customWidth="true" hidden="false" outlineLevel="0" max="21" min="21" style="337" width="1"/>
    <col collapsed="false" customWidth="true" hidden="false" outlineLevel="0" max="22" min="22" style="337" width="8.84"/>
    <col collapsed="false" customWidth="true" hidden="false" outlineLevel="0" max="23" min="23" style="337" width="2.17"/>
    <col collapsed="false" customWidth="true" hidden="false" outlineLevel="0" max="24" min="24" style="445" width="9.83"/>
    <col collapsed="false" customWidth="true" hidden="false" outlineLevel="0" max="25" min="25" style="337" width="2.17"/>
    <col collapsed="false" customWidth="true" hidden="false" outlineLevel="0" max="26" min="26" style="446" width="2.17"/>
    <col collapsed="false" customWidth="true" hidden="false" outlineLevel="0" max="27" min="27" style="337" width="2.17"/>
    <col collapsed="false" customWidth="true" hidden="false" outlineLevel="0" max="28" min="28" style="337" width="8.84"/>
    <col collapsed="false" customWidth="true" hidden="false" outlineLevel="0" max="31" min="29" style="337" width="2.17"/>
    <col collapsed="false" customWidth="true" hidden="false" outlineLevel="0" max="32" min="32" style="337" width="8.84"/>
    <col collapsed="false" customWidth="true" hidden="false" outlineLevel="0" max="33" min="33" style="337" width="1.33"/>
    <col collapsed="false" customWidth="true" hidden="false" outlineLevel="0" max="34" min="34" style="337" width="11.5"/>
    <col collapsed="false" customWidth="true" hidden="false" outlineLevel="0" max="35" min="35" style="337" width="10.5"/>
    <col collapsed="false" customWidth="true" hidden="false" outlineLevel="0" max="36" min="36" style="337" width="1"/>
    <col collapsed="false" customWidth="true" hidden="false" outlineLevel="0" max="37" min="37" style="337" width="9.33"/>
    <col collapsed="false" customWidth="true" hidden="false" outlineLevel="0" max="38" min="38" style="337" width="2.83"/>
    <col collapsed="false" customWidth="true" hidden="false" outlineLevel="0" max="43" min="39" style="337" width="10.5"/>
    <col collapsed="false" customWidth="true" hidden="false" outlineLevel="0" max="44" min="44" style="337" width="11.83"/>
    <col collapsed="false" customWidth="true" hidden="false" outlineLevel="0" max="45" min="45" style="337" width="10.5"/>
    <col collapsed="false" customWidth="true" hidden="false" outlineLevel="0" max="46" min="46" style="337" width="9.33"/>
    <col collapsed="false" customWidth="true" hidden="false" outlineLevel="0" max="47" min="47" style="443" width="10.5"/>
    <col collapsed="false" customWidth="true" hidden="false" outlineLevel="0" max="48" min="48" style="337" width="10.5"/>
    <col collapsed="false" customWidth="true" hidden="false" outlineLevel="0" max="49" min="49" style="337" width="15.33"/>
    <col collapsed="false" customWidth="true" hidden="false" outlineLevel="0" max="50" min="50" style="442" width="10.5"/>
  </cols>
  <sheetData>
    <row r="1" customFormat="false" ht="119.25" hidden="false" customHeight="true" outlineLevel="0" collapsed="false">
      <c r="A1" s="447" t="n">
        <f aca="true">TODAY()</f>
        <v>45993</v>
      </c>
      <c r="B1" s="448" t="s">
        <v>46</v>
      </c>
      <c r="C1" s="336" t="s">
        <v>241</v>
      </c>
      <c r="D1" s="448" t="s">
        <v>242</v>
      </c>
      <c r="E1" s="449"/>
      <c r="F1" s="338" t="s">
        <v>54</v>
      </c>
      <c r="G1" s="339" t="s">
        <v>243</v>
      </c>
      <c r="H1" s="338" t="s">
        <v>244</v>
      </c>
      <c r="I1" s="449"/>
      <c r="J1" s="341" t="s">
        <v>81</v>
      </c>
      <c r="K1" s="342" t="s">
        <v>7</v>
      </c>
      <c r="L1" s="449"/>
      <c r="M1" s="450" t="s">
        <v>57</v>
      </c>
      <c r="N1" s="451" t="s">
        <v>245</v>
      </c>
      <c r="O1" s="449"/>
      <c r="P1" s="452" t="s">
        <v>60</v>
      </c>
      <c r="Q1" s="449"/>
      <c r="R1" s="453" t="s">
        <v>106</v>
      </c>
      <c r="S1" s="449"/>
      <c r="T1" s="454" t="s">
        <v>234</v>
      </c>
      <c r="U1" s="449"/>
      <c r="V1" s="455" t="s">
        <v>11</v>
      </c>
      <c r="W1" s="456"/>
      <c r="X1" s="457" t="s">
        <v>12</v>
      </c>
      <c r="Y1" s="458"/>
      <c r="Z1" s="459" t="s">
        <v>13</v>
      </c>
      <c r="AA1" s="444"/>
      <c r="AB1" s="460" t="s">
        <v>246</v>
      </c>
      <c r="AC1" s="449"/>
      <c r="AD1" s="461" t="s">
        <v>247</v>
      </c>
      <c r="AE1" s="449"/>
      <c r="AF1" s="352" t="s">
        <v>14</v>
      </c>
      <c r="AG1" s="462"/>
      <c r="AH1" s="463" t="s">
        <v>15</v>
      </c>
      <c r="AI1" s="464" t="s">
        <v>16</v>
      </c>
      <c r="AK1" s="465" t="s">
        <v>294</v>
      </c>
      <c r="AL1" s="466"/>
      <c r="AM1" s="356" t="s">
        <v>19</v>
      </c>
      <c r="AN1" s="467" t="s">
        <v>20</v>
      </c>
      <c r="AO1" s="468" t="s">
        <v>37</v>
      </c>
      <c r="AP1" s="359" t="s">
        <v>249</v>
      </c>
      <c r="AQ1" s="356" t="s">
        <v>24</v>
      </c>
      <c r="AR1" s="360" t="s">
        <v>26</v>
      </c>
      <c r="AS1" s="361" t="s">
        <v>25</v>
      </c>
      <c r="AT1" s="362" t="s">
        <v>23</v>
      </c>
      <c r="AX1" s="469"/>
      <c r="AY1" s="337"/>
      <c r="AZ1" s="337"/>
      <c r="BA1" s="337"/>
      <c r="BB1" s="337"/>
      <c r="BC1" s="337"/>
      <c r="BD1" s="337"/>
      <c r="BE1" s="337"/>
      <c r="BF1" s="337"/>
      <c r="BG1" s="337"/>
      <c r="BH1" s="337"/>
      <c r="BI1" s="337"/>
      <c r="BJ1" s="337"/>
      <c r="BK1" s="337"/>
      <c r="BL1" s="337"/>
      <c r="BM1" s="337"/>
      <c r="BN1" s="337"/>
      <c r="BO1" s="337"/>
      <c r="BP1" s="337"/>
      <c r="BQ1" s="337"/>
      <c r="BR1" s="337"/>
      <c r="BS1" s="337"/>
    </row>
    <row r="2" customFormat="false" ht="27.75" hidden="false" customHeight="true" outlineLevel="0" collapsed="false">
      <c r="A2" s="470" t="s">
        <v>295</v>
      </c>
      <c r="B2" s="471" t="n">
        <f aca="false">production!D41</f>
        <v>0</v>
      </c>
      <c r="C2" s="472" t="n">
        <f aca="false">production!G41</f>
        <v>0</v>
      </c>
      <c r="D2" s="471" t="n">
        <f aca="false">production!I41</f>
        <v>0</v>
      </c>
      <c r="F2" s="471" t="n">
        <f aca="false">production!K41</f>
        <v>0</v>
      </c>
      <c r="G2" s="471" t="n">
        <f aca="false">production!N41</f>
        <v>0</v>
      </c>
      <c r="H2" s="471" t="n">
        <f aca="false">production!O41</f>
        <v>0</v>
      </c>
      <c r="J2" s="471" t="n">
        <f aca="false">production!Q41</f>
        <v>0</v>
      </c>
      <c r="K2" s="471" t="n">
        <f aca="false">production!S41</f>
        <v>0</v>
      </c>
      <c r="M2" s="471" t="n">
        <f aca="false">production!U41</f>
        <v>0</v>
      </c>
      <c r="N2" s="471"/>
      <c r="P2" s="471" t="n">
        <f aca="false">production!Y41</f>
        <v>0</v>
      </c>
      <c r="R2" s="471" t="n">
        <f aca="false">production!AC41</f>
        <v>0</v>
      </c>
      <c r="T2" s="471" t="n">
        <f aca="false">production!AF41</f>
        <v>0</v>
      </c>
      <c r="V2" s="471" t="n">
        <f aca="false">production!AI41</f>
        <v>0</v>
      </c>
      <c r="W2" s="474"/>
      <c r="X2" s="471" t="n">
        <f aca="false">production!AL41</f>
        <v>0</v>
      </c>
      <c r="Y2" s="474"/>
      <c r="Z2" s="471" t="n">
        <f aca="false">production!AN41</f>
        <v>0</v>
      </c>
      <c r="AB2" s="471" t="n">
        <f aca="false">production!BC41</f>
        <v>0</v>
      </c>
      <c r="AD2" s="475" t="n">
        <f aca="false">production!AR41</f>
        <v>0</v>
      </c>
      <c r="AF2" s="475" t="n">
        <f aca="false">production!AW41</f>
        <v>0</v>
      </c>
      <c r="AH2" s="473" t="n">
        <f aca="false">production!AX41</f>
        <v>0</v>
      </c>
      <c r="AI2" s="473" t="n">
        <f aca="false">production!BA41</f>
        <v>0</v>
      </c>
      <c r="AK2" s="475" t="n">
        <f aca="false">production!BB41</f>
        <v>0</v>
      </c>
      <c r="AL2" s="475"/>
      <c r="AM2" s="475" t="n">
        <f aca="false">production!BD41</f>
        <v>0</v>
      </c>
      <c r="AN2" s="475" t="n">
        <f aca="false">production!BE41</f>
        <v>0</v>
      </c>
      <c r="AO2" s="475" t="n">
        <f aca="false">production!BF41</f>
        <v>0</v>
      </c>
      <c r="AP2" s="475" t="n">
        <f aca="false">production!BG41</f>
        <v>0</v>
      </c>
      <c r="AQ2" s="475" t="n">
        <f aca="false">production!BI41</f>
        <v>0</v>
      </c>
      <c r="AR2" s="475" t="n">
        <f aca="false">production!BK41</f>
        <v>0</v>
      </c>
      <c r="AS2" s="475" t="n">
        <f aca="false">production!BJ41</f>
        <v>0</v>
      </c>
      <c r="AT2" s="475" t="n">
        <f aca="false">production!BH41</f>
        <v>0</v>
      </c>
      <c r="AU2" s="443" t="s">
        <v>296</v>
      </c>
      <c r="AV2" s="337" t="n">
        <v>610</v>
      </c>
      <c r="AW2" s="443" t="s">
        <v>297</v>
      </c>
      <c r="AX2" s="469" t="n">
        <f aca="false">SUM(B2:AK2)</f>
        <v>0</v>
      </c>
      <c r="AY2" s="337"/>
      <c r="AZ2" s="337"/>
      <c r="BA2" s="337"/>
      <c r="BB2" s="337"/>
      <c r="BC2" s="337"/>
      <c r="BD2" s="337"/>
      <c r="BE2" s="337" t="n">
        <f aca="false">2560*0.2</f>
        <v>512</v>
      </c>
      <c r="BF2" s="337"/>
      <c r="BG2" s="337"/>
      <c r="BH2" s="337"/>
      <c r="BI2" s="337"/>
      <c r="BJ2" s="337"/>
      <c r="BK2" s="337"/>
      <c r="BL2" s="337"/>
      <c r="BM2" s="337"/>
      <c r="BN2" s="337"/>
      <c r="BO2" s="337"/>
      <c r="BP2" s="337"/>
      <c r="BQ2" s="337"/>
      <c r="BR2" s="337"/>
      <c r="BS2" s="337"/>
    </row>
    <row r="3" customFormat="false" ht="27.75" hidden="false" customHeight="true" outlineLevel="0" collapsed="false">
      <c r="A3" s="470" t="s">
        <v>298</v>
      </c>
      <c r="B3" s="476" t="n">
        <f aca="false">production!E42</f>
        <v>0</v>
      </c>
      <c r="C3" s="477" t="n">
        <f aca="false">production!H42</f>
        <v>0</v>
      </c>
      <c r="D3" s="478"/>
      <c r="F3" s="479" t="n">
        <f aca="false">production!L42</f>
        <v>0</v>
      </c>
      <c r="G3" s="478"/>
      <c r="H3" s="478"/>
      <c r="J3" s="480" t="n">
        <f aca="false">production!R42</f>
        <v>0</v>
      </c>
      <c r="K3" s="478"/>
      <c r="M3" s="481" t="n">
        <f aca="false">production!V42</f>
        <v>0</v>
      </c>
      <c r="N3" s="478"/>
      <c r="P3" s="482" t="n">
        <f aca="false">production!Z42</f>
        <v>0</v>
      </c>
      <c r="R3" s="483" t="n">
        <f aca="false">production!AD42</f>
        <v>0</v>
      </c>
      <c r="T3" s="484" t="n">
        <f aca="false">production!AG42</f>
        <v>0</v>
      </c>
      <c r="V3" s="485" t="n">
        <f aca="false">production!AJ42</f>
        <v>0</v>
      </c>
      <c r="W3" s="474"/>
      <c r="X3" s="478"/>
      <c r="Y3" s="474"/>
      <c r="Z3" s="478"/>
      <c r="AB3" s="478"/>
      <c r="AD3" s="535" t="n">
        <f aca="false">production!AS42</f>
        <v>0</v>
      </c>
      <c r="AF3" s="487"/>
      <c r="AH3" s="471" t="n">
        <f aca="false">production!AY42</f>
        <v>0</v>
      </c>
      <c r="AI3" s="487"/>
      <c r="AK3" s="488"/>
      <c r="AL3" s="117"/>
      <c r="AM3" s="490"/>
      <c r="AN3" s="490"/>
      <c r="AO3" s="490"/>
      <c r="AP3" s="490"/>
      <c r="AQ3" s="489" t="e">
        <f aca="false">#REF!</f>
        <v>#REF!</v>
      </c>
      <c r="AR3" s="489"/>
      <c r="AS3" s="489"/>
      <c r="AT3" s="489"/>
      <c r="AU3" s="491" t="s">
        <v>299</v>
      </c>
      <c r="AV3" s="492" t="n">
        <v>1220</v>
      </c>
      <c r="AW3" s="491" t="s">
        <v>297</v>
      </c>
      <c r="AX3" s="469" t="n">
        <f aca="false">SUM(B3:AK3)</f>
        <v>0</v>
      </c>
      <c r="AY3" s="337"/>
      <c r="AZ3" s="337"/>
      <c r="BA3" s="337"/>
      <c r="BB3" s="337"/>
      <c r="BC3" s="337"/>
      <c r="BD3" s="337"/>
      <c r="BE3" s="337"/>
      <c r="BF3" s="337"/>
      <c r="BG3" s="337"/>
      <c r="BH3" s="337"/>
      <c r="BI3" s="337"/>
      <c r="BJ3" s="337"/>
      <c r="BK3" s="337"/>
      <c r="BL3" s="337"/>
      <c r="BM3" s="337"/>
      <c r="BN3" s="337"/>
      <c r="BO3" s="337"/>
      <c r="BP3" s="337"/>
      <c r="BQ3" s="337"/>
      <c r="BR3" s="337"/>
      <c r="BS3" s="337"/>
    </row>
    <row r="4" customFormat="false" ht="27.75" hidden="false" customHeight="true" outlineLevel="0" collapsed="false">
      <c r="A4" s="470" t="s">
        <v>300</v>
      </c>
      <c r="B4" s="476" t="n">
        <f aca="false">production!F42</f>
        <v>0</v>
      </c>
      <c r="C4" s="478"/>
      <c r="D4" s="478"/>
      <c r="F4" s="479" t="n">
        <f aca="false">production!M42</f>
        <v>0</v>
      </c>
      <c r="G4" s="478"/>
      <c r="H4" s="478"/>
      <c r="J4" s="478"/>
      <c r="K4" s="478"/>
      <c r="M4" s="481" t="n">
        <f aca="false">production!W42</f>
        <v>0</v>
      </c>
      <c r="N4" s="478"/>
      <c r="P4" s="482" t="n">
        <f aca="false">production!AA42</f>
        <v>0</v>
      </c>
      <c r="R4" s="493"/>
      <c r="T4" s="494"/>
      <c r="V4" s="478"/>
      <c r="W4" s="474"/>
      <c r="X4" s="478"/>
      <c r="Y4" s="474"/>
      <c r="Z4" s="478"/>
      <c r="AB4" s="478"/>
      <c r="AD4" s="536"/>
      <c r="AF4" s="487"/>
      <c r="AH4" s="473" t="n">
        <f aca="false">production!AZ42</f>
        <v>0</v>
      </c>
      <c r="AI4" s="487"/>
      <c r="AK4" s="488"/>
      <c r="AL4" s="117"/>
      <c r="AM4" s="489"/>
      <c r="AN4" s="489"/>
      <c r="AO4" s="489"/>
      <c r="AP4" s="489"/>
      <c r="AQ4" s="489"/>
      <c r="AR4" s="489"/>
      <c r="AS4" s="489"/>
      <c r="AT4" s="489"/>
      <c r="AU4" s="491" t="s">
        <v>301</v>
      </c>
      <c r="AV4" s="492" t="n">
        <v>3660</v>
      </c>
      <c r="AW4" s="491" t="s">
        <v>297</v>
      </c>
      <c r="AX4" s="469"/>
      <c r="AY4" s="337"/>
      <c r="AZ4" s="337"/>
      <c r="BA4" s="337"/>
      <c r="BB4" s="337"/>
      <c r="BC4" s="337"/>
      <c r="BD4" s="337"/>
      <c r="BE4" s="337"/>
      <c r="BF4" s="337"/>
      <c r="BG4" s="337"/>
      <c r="BH4" s="337"/>
      <c r="BI4" s="337"/>
      <c r="BJ4" s="337"/>
      <c r="BK4" s="337"/>
      <c r="BL4" s="337"/>
      <c r="BM4" s="337"/>
      <c r="BN4" s="337"/>
      <c r="BO4" s="337"/>
      <c r="BP4" s="337"/>
      <c r="BQ4" s="337"/>
      <c r="BR4" s="337"/>
      <c r="BS4" s="337"/>
    </row>
    <row r="5" s="502" customFormat="true" ht="27.75" hidden="false" customHeight="true" outlineLevel="0" collapsed="false">
      <c r="A5" s="495" t="s">
        <v>302</v>
      </c>
      <c r="B5" s="397" t="n">
        <f aca="false">quantite_commandee!B5-'tableau_des-recettes'!AG10*1000</f>
        <v>0</v>
      </c>
      <c r="C5" s="398" t="n">
        <f aca="false">C2*$AV$2+C3*$AV$3</f>
        <v>0</v>
      </c>
      <c r="D5" s="397" t="n">
        <f aca="false">D2*$AV$2</f>
        <v>0</v>
      </c>
      <c r="E5" s="370"/>
      <c r="F5" s="399" t="n">
        <f aca="false">quantite_commandee!F5-'tableau_des-recettes'!AG11*1000</f>
        <v>0</v>
      </c>
      <c r="G5" s="496" t="n">
        <f aca="false">G2*$AV$2+G3*$AV$3</f>
        <v>0</v>
      </c>
      <c r="H5" s="399" t="n">
        <f aca="false">H2*$AV$2+H3*$AV$3</f>
        <v>0</v>
      </c>
      <c r="I5" s="370"/>
      <c r="J5" s="401" t="n">
        <f aca="false">J2*$AV$14+J3*$AV$15</f>
        <v>0</v>
      </c>
      <c r="K5" s="497" t="n">
        <f aca="false">K2*$AV$2</f>
        <v>0</v>
      </c>
      <c r="L5" s="370"/>
      <c r="M5" s="403" t="n">
        <f aca="false">quantite_commandee!M5-'tableau_des-recettes'!AG12*1000</f>
        <v>0</v>
      </c>
      <c r="N5" s="404"/>
      <c r="O5" s="370"/>
      <c r="P5" s="405" t="n">
        <f aca="false">P2*$AV$17+P3*$AV$19+P4*$AV$21</f>
        <v>0</v>
      </c>
      <c r="Q5" s="370"/>
      <c r="R5" s="406" t="n">
        <f aca="false">R2*$AV$18+R3*$AV$20</f>
        <v>0</v>
      </c>
      <c r="S5" s="370"/>
      <c r="T5" s="498" t="n">
        <f aca="false">T2*$AV$2+T3*$AV$3</f>
        <v>0</v>
      </c>
      <c r="U5" s="370"/>
      <c r="V5" s="407" t="n">
        <f aca="false">V2*$AV$14+V3*$AV$15</f>
        <v>0</v>
      </c>
      <c r="W5" s="370"/>
      <c r="X5" s="496" t="n">
        <f aca="false">X2*$AV$2+X3*$AV$3</f>
        <v>0</v>
      </c>
      <c r="Y5" s="370"/>
      <c r="Z5" s="499" t="n">
        <f aca="false">Z2*$AV$2+Z3*$AV$3</f>
        <v>0</v>
      </c>
      <c r="AA5" s="370"/>
      <c r="AB5" s="408" t="n">
        <f aca="false">AB2*$AV$5</f>
        <v>0</v>
      </c>
      <c r="AC5" s="369"/>
      <c r="AD5" s="500" t="n">
        <f aca="false">AD2*$AV$2+AD3*$AV$3</f>
        <v>0</v>
      </c>
      <c r="AE5" s="369"/>
      <c r="AF5" s="394" t="n">
        <f aca="false">AF2*$AV$2</f>
        <v>0</v>
      </c>
      <c r="AG5" s="364"/>
      <c r="AH5" s="397" t="n">
        <f aca="false">AH2*$AV$22+AH3*$AV$23+AH4*$AV$24</f>
        <v>0</v>
      </c>
      <c r="AI5" s="501" t="n">
        <f aca="false">AI2*$AV$2</f>
        <v>0</v>
      </c>
      <c r="AJ5" s="337"/>
      <c r="AK5" s="394" t="n">
        <f aca="false">AK2*$AV$2</f>
        <v>0</v>
      </c>
      <c r="AL5" s="369"/>
      <c r="AM5" s="369" t="n">
        <f aca="false">AM2*$AV$10</f>
        <v>0</v>
      </c>
      <c r="AN5" s="369" t="n">
        <f aca="false">AN2*$AV$10</f>
        <v>0</v>
      </c>
      <c r="AO5" s="394" t="n">
        <f aca="false">AO2*$AV$2</f>
        <v>0</v>
      </c>
      <c r="AP5" s="394" t="n">
        <f aca="false">AP2*$AV$2</f>
        <v>0</v>
      </c>
      <c r="AQ5" s="369" t="n">
        <f aca="false">AQ2*$AV$11</f>
        <v>0</v>
      </c>
      <c r="AR5" s="369" t="n">
        <f aca="false">AR2*$AV$2</f>
        <v>0</v>
      </c>
      <c r="AS5" s="379" t="n">
        <f aca="false">AS2*$AV$13</f>
        <v>0</v>
      </c>
      <c r="AT5" s="515" t="n">
        <f aca="false">AT2*$AV$11</f>
        <v>0</v>
      </c>
      <c r="AU5" s="491" t="s">
        <v>303</v>
      </c>
      <c r="AV5" s="337" t="n">
        <v>430</v>
      </c>
      <c r="AW5" s="502" t="s">
        <v>297</v>
      </c>
      <c r="AX5" s="469" t="n">
        <f aca="false">SUM(B5:AK5)</f>
        <v>0</v>
      </c>
      <c r="AY5" s="337"/>
      <c r="AZ5" s="337"/>
      <c r="BA5" s="337"/>
      <c r="BB5" s="337"/>
      <c r="BC5" s="337"/>
      <c r="BD5" s="337"/>
      <c r="BE5" s="503"/>
      <c r="BF5" s="503"/>
      <c r="BG5" s="503"/>
      <c r="BH5" s="503"/>
      <c r="BI5" s="503"/>
      <c r="BJ5" s="503"/>
      <c r="BK5" s="503"/>
      <c r="BL5" s="503"/>
      <c r="BM5" s="503"/>
      <c r="BN5" s="503"/>
      <c r="BO5" s="503"/>
      <c r="BP5" s="503"/>
      <c r="BQ5" s="503"/>
      <c r="BR5" s="503"/>
      <c r="BS5" s="503"/>
    </row>
    <row r="6" s="337" customFormat="true" ht="27.75" hidden="false" customHeight="true" outlineLevel="0" collapsed="false">
      <c r="A6" s="300" t="s">
        <v>304</v>
      </c>
      <c r="B6" s="369" t="n">
        <f aca="false">(1+$AV$7)*B5</f>
        <v>0</v>
      </c>
      <c r="C6" s="369" t="n">
        <f aca="false">(1+$AV$7)*C5</f>
        <v>0</v>
      </c>
      <c r="D6" s="369" t="n">
        <f aca="false">(1+$AV$7)*D5</f>
        <v>0</v>
      </c>
      <c r="E6" s="370"/>
      <c r="F6" s="369" t="n">
        <f aca="false">(1+$AV$7)*F5</f>
        <v>0</v>
      </c>
      <c r="G6" s="504" t="n">
        <f aca="false">(1+$AV$7)*G5</f>
        <v>0</v>
      </c>
      <c r="H6" s="369" t="n">
        <f aca="false">(1+$AV$7)*H5</f>
        <v>0</v>
      </c>
      <c r="I6" s="370"/>
      <c r="J6" s="369" t="n">
        <f aca="false">(1+$AV$7)*J5</f>
        <v>0</v>
      </c>
      <c r="K6" s="369" t="n">
        <f aca="false">(1+$AV$7)*K5</f>
        <v>0</v>
      </c>
      <c r="L6" s="370"/>
      <c r="M6" s="369" t="n">
        <f aca="false">(1+$AV$7)*M5</f>
        <v>0</v>
      </c>
      <c r="N6" s="369"/>
      <c r="O6" s="370"/>
      <c r="P6" s="369" t="n">
        <f aca="false">(1+$AV$7)*P5</f>
        <v>0</v>
      </c>
      <c r="Q6" s="370"/>
      <c r="R6" s="369" t="n">
        <f aca="false">(1+$AV$7)*R5</f>
        <v>0</v>
      </c>
      <c r="S6" s="370"/>
      <c r="T6" s="369" t="n">
        <f aca="false">(1+$AV$7)*T5</f>
        <v>0</v>
      </c>
      <c r="U6" s="370"/>
      <c r="V6" s="369" t="n">
        <f aca="false">(1+$AV$7)*V5</f>
        <v>0</v>
      </c>
      <c r="W6" s="370"/>
      <c r="X6" s="504" t="n">
        <f aca="false">(1+$AV$7)*X5</f>
        <v>0</v>
      </c>
      <c r="Y6" s="370"/>
      <c r="Z6" s="537" t="n">
        <f aca="false">(1+$AV$7)*Z5</f>
        <v>0</v>
      </c>
      <c r="AA6" s="370"/>
      <c r="AB6" s="369" t="n">
        <f aca="false">(1+$AV$7)*AB5</f>
        <v>0</v>
      </c>
      <c r="AC6" s="369"/>
      <c r="AD6" s="369" t="n">
        <f aca="false">(1+$AV$7)*AD5</f>
        <v>0</v>
      </c>
      <c r="AE6" s="369"/>
      <c r="AF6" s="369" t="n">
        <f aca="false">(1+$AV$7)*AF5</f>
        <v>0</v>
      </c>
      <c r="AG6" s="369"/>
      <c r="AH6" s="369" t="n">
        <f aca="false">(1+$AV$7)*AH5</f>
        <v>0</v>
      </c>
      <c r="AI6" s="369" t="n">
        <f aca="false">(1+$AV$7)*AI5</f>
        <v>0</v>
      </c>
      <c r="AK6" s="504" t="n">
        <f aca="false">(1+$AV$7)*AK5</f>
        <v>0</v>
      </c>
      <c r="AL6" s="504"/>
      <c r="AM6" s="504" t="n">
        <f aca="false">(1+$AV$7)*AM5</f>
        <v>0</v>
      </c>
      <c r="AN6" s="504" t="n">
        <f aca="false">(1+$AV$7)*AN5</f>
        <v>0</v>
      </c>
      <c r="AO6" s="504" t="n">
        <f aca="false">(1+$AV$7)*AO5</f>
        <v>0</v>
      </c>
      <c r="AP6" s="504" t="n">
        <f aca="false">(1+$AV$7)*AP5</f>
        <v>0</v>
      </c>
      <c r="AQ6" s="504" t="n">
        <f aca="false">(1+$AV$7)*AQ5</f>
        <v>0</v>
      </c>
      <c r="AR6" s="504" t="n">
        <f aca="false">(1+$AV$7)*AR5</f>
        <v>0</v>
      </c>
      <c r="AS6" s="504" t="n">
        <f aca="false">(1+$AV$7)*AS5</f>
        <v>0</v>
      </c>
      <c r="AT6" s="504" t="n">
        <f aca="false">(1+$AV$7)*AT5</f>
        <v>0</v>
      </c>
      <c r="AU6" s="443" t="s">
        <v>305</v>
      </c>
      <c r="AV6" s="337" t="n">
        <v>500</v>
      </c>
      <c r="AW6" s="443" t="s">
        <v>297</v>
      </c>
      <c r="AX6" s="469" t="n">
        <f aca="false">SUM(B6:AK6)</f>
        <v>0</v>
      </c>
    </row>
    <row r="7" s="502" customFormat="true" ht="27.75" hidden="false" customHeight="true" outlineLevel="0" collapsed="false">
      <c r="A7" s="495" t="s">
        <v>306</v>
      </c>
      <c r="B7" s="397" t="n">
        <f aca="false">recette!B47</f>
        <v>1916</v>
      </c>
      <c r="C7" s="398" t="n">
        <f aca="false">recette!C47</f>
        <v>1906</v>
      </c>
      <c r="D7" s="397" t="n">
        <f aca="false">recette!D47</f>
        <v>2065</v>
      </c>
      <c r="E7" s="370"/>
      <c r="F7" s="399" t="n">
        <f aca="false">recette!F47</f>
        <v>1966</v>
      </c>
      <c r="G7" s="505" t="n">
        <f aca="false">recette!G47</f>
        <v>2166</v>
      </c>
      <c r="H7" s="399" t="n">
        <f aca="false">recette!H47</f>
        <v>2284</v>
      </c>
      <c r="I7" s="370"/>
      <c r="J7" s="401" t="n">
        <f aca="false">recette!J47</f>
        <v>2056</v>
      </c>
      <c r="K7" s="497" t="n">
        <f aca="false">recette!K47</f>
        <v>2218</v>
      </c>
      <c r="L7" s="370"/>
      <c r="M7" s="403" t="n">
        <f aca="false">recette!M47</f>
        <v>2036</v>
      </c>
      <c r="N7" s="404"/>
      <c r="O7" s="370"/>
      <c r="P7" s="405" t="n">
        <f aca="false">recette!P47</f>
        <v>2091</v>
      </c>
      <c r="Q7" s="370"/>
      <c r="R7" s="406" t="n">
        <f aca="false">recette!R47</f>
        <v>2235</v>
      </c>
      <c r="S7" s="370"/>
      <c r="T7" s="498" t="n">
        <f aca="false">recette!T47</f>
        <v>935.572</v>
      </c>
      <c r="U7" s="370"/>
      <c r="V7" s="407" t="n">
        <f aca="false">recette!V47</f>
        <v>2343</v>
      </c>
      <c r="W7" s="370"/>
      <c r="X7" s="505" t="n">
        <f aca="false">recette!X47</f>
        <v>2086</v>
      </c>
      <c r="Y7" s="370"/>
      <c r="Z7" s="506" t="n">
        <f aca="false">recette!Z47</f>
        <v>0</v>
      </c>
      <c r="AA7" s="370"/>
      <c r="AB7" s="408" t="n">
        <f aca="false">recette!AB47</f>
        <v>2116</v>
      </c>
      <c r="AC7" s="369"/>
      <c r="AD7" s="500" t="n">
        <f aca="false">recette!AD47</f>
        <v>2018</v>
      </c>
      <c r="AE7" s="369"/>
      <c r="AF7" s="394" t="n">
        <f aca="false">recette!AF47</f>
        <v>2157</v>
      </c>
      <c r="AG7" s="364"/>
      <c r="AH7" s="397" t="n">
        <f aca="false">recette!AH47</f>
        <v>2036</v>
      </c>
      <c r="AI7" s="501" t="n">
        <f aca="false">recette!AI47</f>
        <v>2204</v>
      </c>
      <c r="AJ7" s="337"/>
      <c r="AK7" s="505" t="n">
        <f aca="false">recette!AJ47</f>
        <v>2305</v>
      </c>
      <c r="AL7" s="507"/>
      <c r="AM7" s="505" t="n">
        <f aca="false">recette!AL47</f>
        <v>2112</v>
      </c>
      <c r="AN7" s="505" t="n">
        <f aca="false">recette!AM47</f>
        <v>2239</v>
      </c>
      <c r="AO7" s="505" t="n">
        <f aca="false">recette!AN47</f>
        <v>2151</v>
      </c>
      <c r="AP7" s="505" t="n">
        <f aca="false">recette!AO47</f>
        <v>2101</v>
      </c>
      <c r="AQ7" s="505" t="n">
        <f aca="false">recette!AP47</f>
        <v>1934</v>
      </c>
      <c r="AR7" s="538" t="n">
        <f aca="false">recette!AQ47</f>
        <v>2558</v>
      </c>
      <c r="AS7" s="539" t="n">
        <f aca="false">recette!AR47</f>
        <v>1934</v>
      </c>
      <c r="AT7" s="509" t="n">
        <f aca="false">recette!AS47</f>
        <v>1934</v>
      </c>
      <c r="AU7" s="491" t="s">
        <v>307</v>
      </c>
      <c r="AV7" s="117" t="n">
        <v>0</v>
      </c>
      <c r="AX7" s="469" t="n">
        <f aca="false">SUM(B7:AK7)</f>
        <v>41139.572</v>
      </c>
      <c r="AY7" s="337"/>
      <c r="AZ7" s="337"/>
      <c r="BA7" s="337"/>
      <c r="BB7" s="337"/>
      <c r="BC7" s="337"/>
      <c r="BD7" s="337"/>
      <c r="BE7" s="503"/>
      <c r="BF7" s="503"/>
      <c r="BG7" s="503"/>
      <c r="BH7" s="503"/>
      <c r="BI7" s="503"/>
      <c r="BJ7" s="503"/>
      <c r="BK7" s="503"/>
      <c r="BL7" s="503"/>
      <c r="BM7" s="503"/>
      <c r="BN7" s="503"/>
      <c r="BO7" s="503"/>
      <c r="BP7" s="503"/>
      <c r="BQ7" s="503"/>
      <c r="BR7" s="503"/>
      <c r="BS7" s="503"/>
    </row>
    <row r="8" s="337" customFormat="true" ht="27.75" hidden="false" customHeight="true" outlineLevel="0" collapsed="false">
      <c r="A8" s="300" t="s">
        <v>308</v>
      </c>
      <c r="B8" s="510" t="n">
        <f aca="false">B6/B7</f>
        <v>0</v>
      </c>
      <c r="C8" s="510" t="n">
        <f aca="false">C6/C7</f>
        <v>0</v>
      </c>
      <c r="D8" s="510" t="n">
        <f aca="false">D6/D7</f>
        <v>0</v>
      </c>
      <c r="E8" s="511"/>
      <c r="F8" s="510" t="n">
        <f aca="false">F6/F7</f>
        <v>0</v>
      </c>
      <c r="G8" s="512" t="n">
        <f aca="false">G6/G7</f>
        <v>0</v>
      </c>
      <c r="H8" s="510" t="n">
        <f aca="false">H6/H7</f>
        <v>0</v>
      </c>
      <c r="I8" s="511"/>
      <c r="J8" s="510" t="n">
        <f aca="false">J6/J7</f>
        <v>0</v>
      </c>
      <c r="K8" s="510" t="n">
        <f aca="false">K6/K7</f>
        <v>0</v>
      </c>
      <c r="L8" s="511"/>
      <c r="M8" s="510" t="n">
        <f aca="false">M6/M7</f>
        <v>0</v>
      </c>
      <c r="N8" s="510"/>
      <c r="O8" s="511"/>
      <c r="P8" s="510" t="n">
        <f aca="false">P6/P7</f>
        <v>0</v>
      </c>
      <c r="Q8" s="511"/>
      <c r="R8" s="510" t="n">
        <f aca="false">R6/R7</f>
        <v>0</v>
      </c>
      <c r="S8" s="511"/>
      <c r="T8" s="510" t="n">
        <f aca="false">T6/T7</f>
        <v>0</v>
      </c>
      <c r="U8" s="511"/>
      <c r="V8" s="510" t="n">
        <f aca="false">V6/V7</f>
        <v>0</v>
      </c>
      <c r="W8" s="511"/>
      <c r="X8" s="512" t="n">
        <f aca="false">X6/X7</f>
        <v>0</v>
      </c>
      <c r="Y8" s="511"/>
      <c r="Z8" s="540" t="e">
        <f aca="false">Z6/Z7</f>
        <v>#DIV/0!</v>
      </c>
      <c r="AA8" s="511"/>
      <c r="AB8" s="510" t="n">
        <f aca="false">AB6/AB7</f>
        <v>0</v>
      </c>
      <c r="AC8" s="510"/>
      <c r="AD8" s="510" t="n">
        <f aca="false">AD6/AD7</f>
        <v>0</v>
      </c>
      <c r="AE8" s="510"/>
      <c r="AF8" s="510" t="n">
        <f aca="false">AF6/AF7</f>
        <v>0</v>
      </c>
      <c r="AG8" s="510"/>
      <c r="AH8" s="510" t="n">
        <f aca="false">AH6/AH7</f>
        <v>0</v>
      </c>
      <c r="AI8" s="510" t="n">
        <f aca="false">AI6/AI7</f>
        <v>0</v>
      </c>
      <c r="AK8" s="510" t="n">
        <f aca="false">AK6/AK7</f>
        <v>0</v>
      </c>
      <c r="AL8" s="510"/>
      <c r="AM8" s="510" t="n">
        <f aca="false">AM6/AM7</f>
        <v>0</v>
      </c>
      <c r="AN8" s="510" t="n">
        <f aca="false">AN6/AN7</f>
        <v>0</v>
      </c>
      <c r="AO8" s="510" t="n">
        <f aca="false">AO6/AO7</f>
        <v>0</v>
      </c>
      <c r="AP8" s="510" t="n">
        <f aca="false">AP6/AP7</f>
        <v>0</v>
      </c>
      <c r="AQ8" s="510" t="n">
        <f aca="false">AQ6/AQ7</f>
        <v>0</v>
      </c>
      <c r="AR8" s="510" t="n">
        <f aca="false">AR6/AR7</f>
        <v>0</v>
      </c>
      <c r="AS8" s="510" t="n">
        <f aca="false">AS6/AS7</f>
        <v>0</v>
      </c>
      <c r="AT8" s="510" t="n">
        <f aca="false">AT6/AT7</f>
        <v>0</v>
      </c>
      <c r="AU8" s="513"/>
      <c r="AX8" s="469" t="e">
        <f aca="false">SUM(B8:AK8)</f>
        <v>#DIV/0!</v>
      </c>
    </row>
    <row r="9" s="502" customFormat="true" ht="27.75" hidden="false" customHeight="true" outlineLevel="0" collapsed="false">
      <c r="A9" s="495" t="s">
        <v>88</v>
      </c>
      <c r="B9" s="397" t="n">
        <f aca="false">recette!B2*B$8</f>
        <v>0</v>
      </c>
      <c r="C9" s="398" t="n">
        <f aca="false">recette!C2*C$8</f>
        <v>0</v>
      </c>
      <c r="D9" s="397" t="n">
        <f aca="false">recette!D2*D$8</f>
        <v>0</v>
      </c>
      <c r="E9" s="370"/>
      <c r="F9" s="399" t="n">
        <f aca="false">recette!F2*F$8</f>
        <v>0</v>
      </c>
      <c r="G9" s="505" t="n">
        <f aca="false">recette!G2*G$8</f>
        <v>0</v>
      </c>
      <c r="H9" s="399" t="n">
        <f aca="false">recette!H2*H$8</f>
        <v>0</v>
      </c>
      <c r="I9" s="370"/>
      <c r="J9" s="401" t="n">
        <f aca="false">recette!J2*J$8</f>
        <v>0</v>
      </c>
      <c r="K9" s="497" t="n">
        <f aca="false">recette!K2*K$8</f>
        <v>0</v>
      </c>
      <c r="L9" s="370"/>
      <c r="M9" s="403" t="n">
        <f aca="false">recette!M2*M$8</f>
        <v>0</v>
      </c>
      <c r="N9" s="404"/>
      <c r="O9" s="370"/>
      <c r="P9" s="405" t="n">
        <f aca="false">recette!P2*P$8</f>
        <v>0</v>
      </c>
      <c r="Q9" s="370"/>
      <c r="R9" s="406" t="n">
        <f aca="false">recette!R2*R$8</f>
        <v>0</v>
      </c>
      <c r="S9" s="370"/>
      <c r="T9" s="498" t="n">
        <f aca="false">recette!T2*T$8</f>
        <v>0</v>
      </c>
      <c r="U9" s="370"/>
      <c r="V9" s="407" t="n">
        <f aca="false">recette!V2*V$8</f>
        <v>0</v>
      </c>
      <c r="W9" s="370"/>
      <c r="X9" s="505" t="n">
        <f aca="false">recette!X2*X$8</f>
        <v>0</v>
      </c>
      <c r="Y9" s="370"/>
      <c r="Z9" s="506" t="e">
        <f aca="false">recette!Z2*Z$8</f>
        <v>#DIV/0!</v>
      </c>
      <c r="AA9" s="370"/>
      <c r="AB9" s="408" t="n">
        <f aca="false">recette!AB2*AB$8</f>
        <v>0</v>
      </c>
      <c r="AC9" s="369"/>
      <c r="AD9" s="500" t="n">
        <f aca="false">recette!AD2*AD$8</f>
        <v>0</v>
      </c>
      <c r="AE9" s="369"/>
      <c r="AF9" s="394" t="n">
        <f aca="false">recette!AF2*AF$8</f>
        <v>0</v>
      </c>
      <c r="AG9" s="369"/>
      <c r="AH9" s="397" t="n">
        <f aca="false">recette!AH2*AH$8</f>
        <v>0</v>
      </c>
      <c r="AI9" s="501" t="n">
        <f aca="false">recette!AI2*AI$8</f>
        <v>0</v>
      </c>
      <c r="AJ9" s="370"/>
      <c r="AK9" s="397" t="n">
        <f aca="false">recette!AJ2*AK$8</f>
        <v>0</v>
      </c>
      <c r="AL9" s="369"/>
      <c r="AM9" s="397" t="n">
        <f aca="false">recette!AL2*AM$8</f>
        <v>0</v>
      </c>
      <c r="AN9" s="397"/>
      <c r="AO9" s="514" t="n">
        <f aca="false">recette!AN2*AO$8</f>
        <v>0</v>
      </c>
      <c r="AP9" s="377" t="n">
        <f aca="false">recette!AO2*AP$8</f>
        <v>0</v>
      </c>
      <c r="AQ9" s="397" t="n">
        <f aca="false">recette!AP2*AQ$8</f>
        <v>0</v>
      </c>
      <c r="AR9" s="397" t="n">
        <f aca="false">recette!AQ2*AR$8</f>
        <v>0</v>
      </c>
      <c r="AS9" s="379" t="n">
        <f aca="false">recette!AR2*AS$8</f>
        <v>0</v>
      </c>
      <c r="AT9" s="515" t="n">
        <f aca="false">recette!AS2*AT$8</f>
        <v>0</v>
      </c>
      <c r="AU9" s="491" t="s">
        <v>330</v>
      </c>
      <c r="AV9" s="502" t="n">
        <v>2460</v>
      </c>
      <c r="AX9" s="469" t="e">
        <f aca="false">SUM(B9:AK9)</f>
        <v>#DIV/0!</v>
      </c>
      <c r="AY9" s="337"/>
      <c r="AZ9" s="337"/>
      <c r="BA9" s="337"/>
      <c r="BB9" s="337"/>
      <c r="BC9" s="337"/>
      <c r="BD9" s="337"/>
      <c r="BE9" s="503"/>
      <c r="BF9" s="503"/>
      <c r="BG9" s="503"/>
      <c r="BH9" s="503"/>
      <c r="BI9" s="503"/>
      <c r="BJ9" s="503"/>
      <c r="BK9" s="503"/>
      <c r="BL9" s="503"/>
      <c r="BM9" s="503"/>
      <c r="BN9" s="503"/>
      <c r="BO9" s="503"/>
      <c r="BP9" s="503"/>
      <c r="BQ9" s="503"/>
      <c r="BR9" s="503"/>
      <c r="BS9" s="503"/>
    </row>
    <row r="10" s="337" customFormat="true" ht="27.75" hidden="false" customHeight="true" outlineLevel="0" collapsed="false">
      <c r="A10" s="300" t="s">
        <v>250</v>
      </c>
      <c r="B10" s="369" t="n">
        <f aca="false">recette!B3*B$8</f>
        <v>0</v>
      </c>
      <c r="C10" s="369" t="n">
        <f aca="false">recette!C3*C$8</f>
        <v>0</v>
      </c>
      <c r="D10" s="369" t="n">
        <f aca="false">recette!D3*D$8</f>
        <v>0</v>
      </c>
      <c r="E10" s="370"/>
      <c r="F10" s="369" t="n">
        <f aca="false">recette!F3*F$8</f>
        <v>0</v>
      </c>
      <c r="G10" s="504" t="n">
        <f aca="false">recette!G3*G$8</f>
        <v>0</v>
      </c>
      <c r="H10" s="369" t="n">
        <f aca="false">recette!H3*H$8</f>
        <v>0</v>
      </c>
      <c r="I10" s="370"/>
      <c r="J10" s="369" t="n">
        <f aca="false">recette!J3*J$8</f>
        <v>0</v>
      </c>
      <c r="K10" s="369" t="n">
        <f aca="false">recette!K3*K$8</f>
        <v>0</v>
      </c>
      <c r="L10" s="370"/>
      <c r="M10" s="369" t="n">
        <f aca="false">recette!M3*M$8</f>
        <v>0</v>
      </c>
      <c r="N10" s="369"/>
      <c r="O10" s="370"/>
      <c r="P10" s="369" t="n">
        <f aca="false">recette!P3*P$8</f>
        <v>0</v>
      </c>
      <c r="Q10" s="370"/>
      <c r="R10" s="369" t="n">
        <f aca="false">recette!R3*R$8</f>
        <v>0</v>
      </c>
      <c r="S10" s="370"/>
      <c r="T10" s="369" t="n">
        <f aca="false">recette!T3*T$8</f>
        <v>0</v>
      </c>
      <c r="U10" s="370"/>
      <c r="V10" s="369" t="n">
        <f aca="false">recette!V3*V$8</f>
        <v>0</v>
      </c>
      <c r="W10" s="370"/>
      <c r="X10" s="504" t="n">
        <f aca="false">recette!X3*X$8</f>
        <v>0</v>
      </c>
      <c r="Y10" s="370"/>
      <c r="Z10" s="537" t="e">
        <f aca="false">recette!Z3*Z$8</f>
        <v>#DIV/0!</v>
      </c>
      <c r="AA10" s="370"/>
      <c r="AB10" s="369" t="n">
        <f aca="false">recette!AB3*AB$8</f>
        <v>0</v>
      </c>
      <c r="AC10" s="369"/>
      <c r="AD10" s="369" t="n">
        <f aca="false">recette!AD3*AD$8</f>
        <v>0</v>
      </c>
      <c r="AE10" s="369"/>
      <c r="AF10" s="369" t="n">
        <f aca="false">recette!AF3*AF$8</f>
        <v>0</v>
      </c>
      <c r="AG10" s="369"/>
      <c r="AH10" s="369" t="n">
        <f aca="false">recette!AH3*AH$8</f>
        <v>0</v>
      </c>
      <c r="AI10" s="369" t="n">
        <f aca="false">recette!AI3*AI$8</f>
        <v>0</v>
      </c>
      <c r="AJ10" s="370"/>
      <c r="AK10" s="369" t="n">
        <f aca="false">recette!AJ3*AK$8</f>
        <v>0</v>
      </c>
      <c r="AL10" s="369"/>
      <c r="AM10" s="369" t="n">
        <f aca="false">recette!AL3*AM$8</f>
        <v>0</v>
      </c>
      <c r="AN10" s="369"/>
      <c r="AO10" s="514" t="n">
        <f aca="false">recette!AN3*AO$8</f>
        <v>0</v>
      </c>
      <c r="AP10" s="377" t="n">
        <f aca="false">recette!AO3*AP$8</f>
        <v>0</v>
      </c>
      <c r="AQ10" s="369" t="n">
        <f aca="false">recette!AP3*AQ$8</f>
        <v>0</v>
      </c>
      <c r="AR10" s="369" t="n">
        <f aca="false">recette!AQ3*AR$8</f>
        <v>0</v>
      </c>
      <c r="AS10" s="369" t="n">
        <f aca="false">recette!AR3*AS8</f>
        <v>0</v>
      </c>
      <c r="AT10" s="369" t="n">
        <f aca="false">recette!AS3*AT8</f>
        <v>0</v>
      </c>
      <c r="AU10" s="516" t="s">
        <v>310</v>
      </c>
      <c r="AV10" s="337" t="n">
        <v>444</v>
      </c>
      <c r="AX10" s="469" t="e">
        <f aca="false">SUM(B10:AK10)</f>
        <v>#DIV/0!</v>
      </c>
      <c r="BA10" s="337" t="n">
        <f aca="false">AV17+AV19+AV21</f>
        <v>5330</v>
      </c>
    </row>
    <row r="11" s="337" customFormat="true" ht="27.75" hidden="false" customHeight="true" outlineLevel="0" collapsed="false">
      <c r="A11" s="300" t="s">
        <v>251</v>
      </c>
      <c r="B11" s="369" t="n">
        <f aca="false">recette!B4*B$8</f>
        <v>0</v>
      </c>
      <c r="C11" s="369" t="n">
        <f aca="false">recette!C4*C$8</f>
        <v>0</v>
      </c>
      <c r="D11" s="369" t="n">
        <f aca="false">recette!D4*D$8</f>
        <v>0</v>
      </c>
      <c r="E11" s="370"/>
      <c r="F11" s="369" t="n">
        <f aca="false">recette!F4*F$8</f>
        <v>0</v>
      </c>
      <c r="G11" s="504" t="n">
        <f aca="false">recette!G4*G$8</f>
        <v>0</v>
      </c>
      <c r="H11" s="369" t="n">
        <f aca="false">recette!H4*H$8</f>
        <v>0</v>
      </c>
      <c r="I11" s="370"/>
      <c r="J11" s="369" t="n">
        <f aca="false">recette!J4*J$8</f>
        <v>0</v>
      </c>
      <c r="K11" s="369" t="n">
        <f aca="false">recette!K4*K$8</f>
        <v>0</v>
      </c>
      <c r="L11" s="370"/>
      <c r="M11" s="369" t="n">
        <f aca="false">recette!M4*M$8</f>
        <v>0</v>
      </c>
      <c r="N11" s="369"/>
      <c r="O11" s="370"/>
      <c r="P11" s="369" t="n">
        <f aca="false">recette!P4*P$8</f>
        <v>0</v>
      </c>
      <c r="Q11" s="370"/>
      <c r="R11" s="369" t="n">
        <f aca="false">recette!R4*R$8</f>
        <v>0</v>
      </c>
      <c r="S11" s="370"/>
      <c r="T11" s="369" t="n">
        <f aca="false">recette!T4*T$8</f>
        <v>0</v>
      </c>
      <c r="U11" s="370"/>
      <c r="V11" s="369" t="n">
        <f aca="false">recette!V4*V$8</f>
        <v>0</v>
      </c>
      <c r="W11" s="370"/>
      <c r="X11" s="504" t="n">
        <f aca="false">recette!X4*X$8</f>
        <v>0</v>
      </c>
      <c r="Y11" s="370"/>
      <c r="Z11" s="537" t="e">
        <f aca="false">recette!Z4*Z$8</f>
        <v>#DIV/0!</v>
      </c>
      <c r="AA11" s="370"/>
      <c r="AB11" s="369" t="n">
        <f aca="false">recette!AB4*AB$8</f>
        <v>0</v>
      </c>
      <c r="AC11" s="369"/>
      <c r="AD11" s="369" t="n">
        <f aca="false">recette!AD4*AD$8</f>
        <v>0</v>
      </c>
      <c r="AE11" s="369"/>
      <c r="AF11" s="369" t="n">
        <f aca="false">recette!AF4*AF$8</f>
        <v>0</v>
      </c>
      <c r="AG11" s="369"/>
      <c r="AH11" s="369" t="n">
        <f aca="false">recette!AH4*AH$8</f>
        <v>0</v>
      </c>
      <c r="AI11" s="369" t="n">
        <f aca="false">recette!AI4*AI$8</f>
        <v>0</v>
      </c>
      <c r="AJ11" s="370"/>
      <c r="AK11" s="369" t="n">
        <f aca="false">recette!AJ4*AK$8</f>
        <v>0</v>
      </c>
      <c r="AL11" s="369"/>
      <c r="AM11" s="369" t="n">
        <f aca="false">recette!AL4*AM$8</f>
        <v>0</v>
      </c>
      <c r="AN11" s="369" t="n">
        <f aca="false">recette!AM4*AN$8</f>
        <v>0</v>
      </c>
      <c r="AO11" s="514" t="n">
        <f aca="false">recette!AN4*AO$8</f>
        <v>0</v>
      </c>
      <c r="AP11" s="377" t="n">
        <f aca="false">recette!AO4*AP$8</f>
        <v>0</v>
      </c>
      <c r="AQ11" s="369" t="n">
        <f aca="false">recette!AP4*AQ$8</f>
        <v>0</v>
      </c>
      <c r="AR11" s="369" t="n">
        <f aca="false">recette!AQ4*AR$8</f>
        <v>0</v>
      </c>
      <c r="AS11" s="369"/>
      <c r="AT11" s="369"/>
      <c r="AU11" s="517" t="s">
        <v>311</v>
      </c>
      <c r="AV11" s="104" t="n">
        <v>150</v>
      </c>
      <c r="AX11" s="469" t="e">
        <f aca="false">SUM(B11:AK11)</f>
        <v>#DIV/0!</v>
      </c>
      <c r="BA11" s="337" t="n">
        <f aca="false">AV18+AV20</f>
        <v>1710</v>
      </c>
    </row>
    <row r="12" s="337" customFormat="true" ht="27.75" hidden="false" customHeight="true" outlineLevel="0" collapsed="false">
      <c r="A12" s="300" t="s">
        <v>252</v>
      </c>
      <c r="B12" s="369" t="n">
        <f aca="false">recette!B5*B$8</f>
        <v>0</v>
      </c>
      <c r="C12" s="369" t="n">
        <f aca="false">recette!C5*C$8</f>
        <v>0</v>
      </c>
      <c r="D12" s="369" t="n">
        <f aca="false">recette!D5*D$8</f>
        <v>0</v>
      </c>
      <c r="E12" s="370"/>
      <c r="F12" s="369" t="n">
        <f aca="false">recette!F5*F$8</f>
        <v>0</v>
      </c>
      <c r="G12" s="504" t="n">
        <f aca="false">recette!G5*G$8</f>
        <v>0</v>
      </c>
      <c r="H12" s="369" t="n">
        <f aca="false">recette!H5*H$8</f>
        <v>0</v>
      </c>
      <c r="I12" s="370"/>
      <c r="J12" s="369" t="n">
        <f aca="false">recette!J5*J$8</f>
        <v>0</v>
      </c>
      <c r="K12" s="369" t="n">
        <f aca="false">recette!K5*K$8</f>
        <v>0</v>
      </c>
      <c r="L12" s="370"/>
      <c r="M12" s="369" t="n">
        <f aca="false">recette!M5*M$8</f>
        <v>0</v>
      </c>
      <c r="N12" s="369"/>
      <c r="O12" s="370"/>
      <c r="P12" s="369" t="n">
        <f aca="false">recette!P5*P$8</f>
        <v>0</v>
      </c>
      <c r="Q12" s="370"/>
      <c r="R12" s="369" t="n">
        <f aca="false">recette!R5*R$8</f>
        <v>0</v>
      </c>
      <c r="S12" s="370"/>
      <c r="T12" s="369" t="n">
        <f aca="false">recette!T5*T$8</f>
        <v>0</v>
      </c>
      <c r="U12" s="370"/>
      <c r="V12" s="369" t="n">
        <f aca="false">recette!V5*V$8</f>
        <v>0</v>
      </c>
      <c r="W12" s="370"/>
      <c r="X12" s="504" t="n">
        <f aca="false">recette!X5*X$8</f>
        <v>0</v>
      </c>
      <c r="Y12" s="370"/>
      <c r="Z12" s="537" t="e">
        <f aca="false">recette!Z5*Z$8</f>
        <v>#DIV/0!</v>
      </c>
      <c r="AA12" s="370"/>
      <c r="AB12" s="369" t="n">
        <f aca="false">recette!AB5*AB$8</f>
        <v>0</v>
      </c>
      <c r="AC12" s="369"/>
      <c r="AD12" s="369" t="n">
        <f aca="false">recette!AD5*AD$8</f>
        <v>0</v>
      </c>
      <c r="AE12" s="369"/>
      <c r="AF12" s="369" t="n">
        <f aca="false">recette!AF5*AF$8</f>
        <v>0</v>
      </c>
      <c r="AG12" s="369"/>
      <c r="AH12" s="369" t="n">
        <f aca="false">recette!AH5*AH$8</f>
        <v>0</v>
      </c>
      <c r="AI12" s="369" t="n">
        <f aca="false">recette!AI5*AI$8</f>
        <v>0</v>
      </c>
      <c r="AJ12" s="370"/>
      <c r="AK12" s="369" t="n">
        <f aca="false">recette!AJ5*AK$8</f>
        <v>0</v>
      </c>
      <c r="AL12" s="369"/>
      <c r="AM12" s="369" t="n">
        <f aca="false">recette!AL5*AM$8</f>
        <v>0</v>
      </c>
      <c r="AN12" s="369"/>
      <c r="AO12" s="514" t="n">
        <f aca="false">recette!AN5*AO$8</f>
        <v>0</v>
      </c>
      <c r="AP12" s="377" t="n">
        <f aca="false">recette!AO5*AP$8</f>
        <v>0</v>
      </c>
      <c r="AQ12" s="369" t="n">
        <f aca="false">recette!AP5*AQ$8</f>
        <v>0</v>
      </c>
      <c r="AR12" s="369" t="n">
        <f aca="false">recette!AQ5*AR$8</f>
        <v>0</v>
      </c>
      <c r="AS12" s="369"/>
      <c r="AT12" s="369"/>
      <c r="AU12" s="518" t="s">
        <v>312</v>
      </c>
      <c r="AV12" s="337" t="n">
        <v>190</v>
      </c>
      <c r="AX12" s="469" t="e">
        <f aca="false">SUM(B12:AK12)</f>
        <v>#DIV/0!</v>
      </c>
    </row>
    <row r="13" s="502" customFormat="true" ht="27.75" hidden="false" customHeight="true" outlineLevel="0" collapsed="false">
      <c r="A13" s="495" t="s">
        <v>99</v>
      </c>
      <c r="B13" s="397" t="n">
        <f aca="false">recette!B6*B$8</f>
        <v>0</v>
      </c>
      <c r="C13" s="398" t="n">
        <f aca="false">recette!C6*C$8</f>
        <v>0</v>
      </c>
      <c r="D13" s="397" t="n">
        <f aca="false">recette!D6*D$8</f>
        <v>0</v>
      </c>
      <c r="E13" s="370"/>
      <c r="F13" s="399" t="n">
        <f aca="false">recette!F6*F$8</f>
        <v>0</v>
      </c>
      <c r="G13" s="505" t="n">
        <f aca="false">recette!G6*G$8</f>
        <v>0</v>
      </c>
      <c r="H13" s="399" t="n">
        <f aca="false">recette!H6*H$8</f>
        <v>0</v>
      </c>
      <c r="I13" s="370"/>
      <c r="J13" s="401" t="n">
        <f aca="false">recette!J6*J$8</f>
        <v>0</v>
      </c>
      <c r="K13" s="497" t="n">
        <f aca="false">recette!K6*K$8</f>
        <v>0</v>
      </c>
      <c r="L13" s="370"/>
      <c r="M13" s="403" t="n">
        <f aca="false">recette!M6*M$8</f>
        <v>0</v>
      </c>
      <c r="N13" s="404"/>
      <c r="O13" s="370"/>
      <c r="P13" s="405" t="n">
        <f aca="false">recette!P6*P$8</f>
        <v>0</v>
      </c>
      <c r="Q13" s="370"/>
      <c r="R13" s="406" t="n">
        <f aca="false">recette!R6*R$8</f>
        <v>0</v>
      </c>
      <c r="S13" s="370"/>
      <c r="T13" s="498" t="n">
        <f aca="false">recette!T6*T$8</f>
        <v>0</v>
      </c>
      <c r="U13" s="370"/>
      <c r="V13" s="407" t="n">
        <f aca="false">recette!V6*V$8</f>
        <v>0</v>
      </c>
      <c r="W13" s="370"/>
      <c r="X13" s="505" t="n">
        <f aca="false">recette!X6*X$8</f>
        <v>0</v>
      </c>
      <c r="Y13" s="370"/>
      <c r="Z13" s="506" t="e">
        <f aca="false">recette!Z6*Z$8</f>
        <v>#DIV/0!</v>
      </c>
      <c r="AA13" s="370"/>
      <c r="AB13" s="408" t="n">
        <f aca="false">recette!AB6*AB$8</f>
        <v>0</v>
      </c>
      <c r="AC13" s="369"/>
      <c r="AD13" s="500" t="n">
        <f aca="false">recette!AD6*AD$8</f>
        <v>0</v>
      </c>
      <c r="AE13" s="369"/>
      <c r="AF13" s="394" t="n">
        <f aca="false">recette!AF6*AF$8</f>
        <v>0</v>
      </c>
      <c r="AG13" s="369"/>
      <c r="AH13" s="397" t="n">
        <f aca="false">recette!AH6*AH$8</f>
        <v>0</v>
      </c>
      <c r="AI13" s="501" t="n">
        <f aca="false">recette!AI6*AI$8</f>
        <v>0</v>
      </c>
      <c r="AJ13" s="370"/>
      <c r="AK13" s="397" t="n">
        <f aca="false">recette!AJ6*AK$8</f>
        <v>0</v>
      </c>
      <c r="AL13" s="369"/>
      <c r="AM13" s="397" t="n">
        <f aca="false">recette!AL6*AM$8</f>
        <v>0</v>
      </c>
      <c r="AN13" s="397"/>
      <c r="AO13" s="514" t="n">
        <f aca="false">recette!AN6*AO$8</f>
        <v>0</v>
      </c>
      <c r="AP13" s="377" t="n">
        <f aca="false">recette!AO6*AP$8</f>
        <v>0</v>
      </c>
      <c r="AQ13" s="397" t="n">
        <f aca="false">recette!AP6*AQ$8</f>
        <v>0</v>
      </c>
      <c r="AR13" s="397" t="n">
        <f aca="false">recette!AQ6*AR$8</f>
        <v>0</v>
      </c>
      <c r="AS13" s="379" t="n">
        <f aca="false">recette!AR6*AS8</f>
        <v>0</v>
      </c>
      <c r="AT13" s="515" t="n">
        <f aca="false">recette!AS6*AT8</f>
        <v>0</v>
      </c>
      <c r="AU13" s="518" t="s">
        <v>312</v>
      </c>
      <c r="AV13" s="502" t="n">
        <v>310</v>
      </c>
      <c r="AX13" s="469" t="e">
        <f aca="false">SUM(B13:AK13)</f>
        <v>#DIV/0!</v>
      </c>
      <c r="AY13" s="337"/>
      <c r="AZ13" s="337"/>
      <c r="BA13" s="337"/>
      <c r="BB13" s="337"/>
      <c r="BC13" s="337"/>
      <c r="BD13" s="337"/>
      <c r="BE13" s="503"/>
      <c r="BF13" s="503"/>
      <c r="BG13" s="503"/>
      <c r="BH13" s="503"/>
      <c r="BI13" s="503"/>
      <c r="BJ13" s="503"/>
      <c r="BK13" s="503"/>
      <c r="BL13" s="503"/>
      <c r="BM13" s="503"/>
      <c r="BN13" s="503"/>
      <c r="BO13" s="503"/>
      <c r="BP13" s="503"/>
      <c r="BQ13" s="503"/>
      <c r="BR13" s="503"/>
      <c r="BS13" s="503"/>
    </row>
    <row r="14" s="502" customFormat="true" ht="27.75" hidden="false" customHeight="true" outlineLevel="0" collapsed="false">
      <c r="A14" s="495" t="s">
        <v>253</v>
      </c>
      <c r="B14" s="397"/>
      <c r="C14" s="398"/>
      <c r="D14" s="397"/>
      <c r="E14" s="370"/>
      <c r="F14" s="399"/>
      <c r="G14" s="505"/>
      <c r="H14" s="399"/>
      <c r="I14" s="370"/>
      <c r="J14" s="401"/>
      <c r="K14" s="497"/>
      <c r="L14" s="370"/>
      <c r="M14" s="403"/>
      <c r="N14" s="404"/>
      <c r="O14" s="370"/>
      <c r="P14" s="405"/>
      <c r="Q14" s="370"/>
      <c r="R14" s="406"/>
      <c r="S14" s="370"/>
      <c r="T14" s="498"/>
      <c r="U14" s="370"/>
      <c r="V14" s="407"/>
      <c r="W14" s="370"/>
      <c r="X14" s="505"/>
      <c r="Y14" s="370"/>
      <c r="Z14" s="506" t="e">
        <f aca="false">recette!Z7*Z$8</f>
        <v>#DIV/0!</v>
      </c>
      <c r="AA14" s="370"/>
      <c r="AB14" s="408"/>
      <c r="AC14" s="369"/>
      <c r="AD14" s="500"/>
      <c r="AE14" s="369"/>
      <c r="AF14" s="394"/>
      <c r="AG14" s="369"/>
      <c r="AH14" s="397"/>
      <c r="AI14" s="501"/>
      <c r="AJ14" s="370"/>
      <c r="AK14" s="397"/>
      <c r="AL14" s="369"/>
      <c r="AM14" s="397"/>
      <c r="AN14" s="397"/>
      <c r="AO14" s="514" t="n">
        <f aca="false">recette!AN7*AO$8</f>
        <v>0</v>
      </c>
      <c r="AP14" s="377" t="n">
        <f aca="false">recette!AO7*AP$8</f>
        <v>0</v>
      </c>
      <c r="AQ14" s="397"/>
      <c r="AR14" s="397"/>
      <c r="AS14" s="379"/>
      <c r="AT14" s="515"/>
      <c r="AU14" s="491" t="s">
        <v>313</v>
      </c>
      <c r="AV14" s="519" t="n">
        <v>620</v>
      </c>
      <c r="AX14" s="469"/>
      <c r="AY14" s="337"/>
      <c r="AZ14" s="337"/>
      <c r="BA14" s="337"/>
      <c r="BB14" s="337"/>
      <c r="BC14" s="337"/>
      <c r="BD14" s="337"/>
      <c r="BE14" s="503"/>
      <c r="BF14" s="503"/>
      <c r="BG14" s="503"/>
      <c r="BH14" s="503"/>
      <c r="BI14" s="503"/>
      <c r="BJ14" s="503"/>
      <c r="BK14" s="503"/>
      <c r="BL14" s="503"/>
      <c r="BM14" s="503"/>
      <c r="BN14" s="503"/>
      <c r="BO14" s="503"/>
      <c r="BP14" s="503"/>
      <c r="BQ14" s="503"/>
      <c r="BR14" s="503"/>
      <c r="BS14" s="503"/>
    </row>
    <row r="15" s="337" customFormat="true" ht="27.75" hidden="false" customHeight="true" outlineLevel="0" collapsed="false">
      <c r="A15" s="300" t="s">
        <v>254</v>
      </c>
      <c r="B15" s="369" t="n">
        <f aca="false">recette!B8*B$8</f>
        <v>0</v>
      </c>
      <c r="C15" s="369" t="n">
        <f aca="false">recette!C8*C$8</f>
        <v>0</v>
      </c>
      <c r="D15" s="369" t="n">
        <f aca="false">recette!D8*D$8</f>
        <v>0</v>
      </c>
      <c r="E15" s="370"/>
      <c r="F15" s="369" t="n">
        <f aca="false">recette!F8*F$8</f>
        <v>0</v>
      </c>
      <c r="G15" s="504" t="n">
        <f aca="false">recette!G8*G$8</f>
        <v>0</v>
      </c>
      <c r="H15" s="369" t="n">
        <f aca="false">recette!H8*H$8</f>
        <v>0</v>
      </c>
      <c r="I15" s="370"/>
      <c r="J15" s="369" t="n">
        <f aca="false">recette!J8*J$8</f>
        <v>0</v>
      </c>
      <c r="K15" s="369" t="n">
        <f aca="false">recette!K8*K$8</f>
        <v>0</v>
      </c>
      <c r="L15" s="370"/>
      <c r="M15" s="369" t="n">
        <f aca="false">recette!M8*M$8</f>
        <v>0</v>
      </c>
      <c r="N15" s="369"/>
      <c r="O15" s="370"/>
      <c r="P15" s="369" t="n">
        <f aca="false">recette!P8*P$8</f>
        <v>0</v>
      </c>
      <c r="Q15" s="370"/>
      <c r="R15" s="369" t="n">
        <f aca="false">recette!R8*R$8</f>
        <v>0</v>
      </c>
      <c r="S15" s="370"/>
      <c r="T15" s="369" t="n">
        <f aca="false">recette!T8*T$8</f>
        <v>0</v>
      </c>
      <c r="U15" s="370"/>
      <c r="V15" s="369" t="n">
        <f aca="false">recette!V8*V$8</f>
        <v>0</v>
      </c>
      <c r="W15" s="370"/>
      <c r="X15" s="504" t="n">
        <f aca="false">recette!X8*X$8</f>
        <v>0</v>
      </c>
      <c r="Y15" s="370"/>
      <c r="Z15" s="537" t="e">
        <f aca="false">recette!Z8*Z$8</f>
        <v>#DIV/0!</v>
      </c>
      <c r="AA15" s="370"/>
      <c r="AB15" s="369" t="n">
        <f aca="false">recette!AB8*AB$8</f>
        <v>0</v>
      </c>
      <c r="AC15" s="369"/>
      <c r="AD15" s="369" t="n">
        <f aca="false">recette!AD8*AD$8</f>
        <v>0</v>
      </c>
      <c r="AE15" s="369"/>
      <c r="AF15" s="369" t="n">
        <f aca="false">recette!AF8*AF$8</f>
        <v>0</v>
      </c>
      <c r="AG15" s="369"/>
      <c r="AH15" s="369" t="n">
        <f aca="false">recette!AH8*AH$8</f>
        <v>0</v>
      </c>
      <c r="AI15" s="369" t="n">
        <f aca="false">recette!AI8*AI$8</f>
        <v>0</v>
      </c>
      <c r="AJ15" s="370"/>
      <c r="AK15" s="369" t="n">
        <f aca="false">recette!AJ8*AK$8</f>
        <v>0</v>
      </c>
      <c r="AL15" s="369"/>
      <c r="AM15" s="369" t="n">
        <f aca="false">recette!AL8*AM$8</f>
        <v>0</v>
      </c>
      <c r="AN15" s="369"/>
      <c r="AO15" s="514" t="n">
        <f aca="false">recette!AN8*AO$8</f>
        <v>0</v>
      </c>
      <c r="AP15" s="377" t="n">
        <f aca="false">recette!AO8*AP$8</f>
        <v>0</v>
      </c>
      <c r="AQ15" s="369" t="n">
        <f aca="false">recette!AP8*AQ$8</f>
        <v>0</v>
      </c>
      <c r="AR15" s="369" t="n">
        <f aca="false">recette!AQ8*AR$8</f>
        <v>0</v>
      </c>
      <c r="AS15" s="369"/>
      <c r="AT15" s="369"/>
      <c r="AU15" s="520" t="s">
        <v>313</v>
      </c>
      <c r="AV15" s="519" t="n">
        <v>1240</v>
      </c>
      <c r="AX15" s="469" t="e">
        <f aca="false">SUM(B15:AK15)</f>
        <v>#DIV/0!</v>
      </c>
    </row>
    <row r="16" s="502" customFormat="true" ht="27.75" hidden="false" customHeight="true" outlineLevel="0" collapsed="false">
      <c r="A16" s="495" t="s">
        <v>52</v>
      </c>
      <c r="B16" s="397" t="n">
        <f aca="false">recette!B9*B$8</f>
        <v>0</v>
      </c>
      <c r="C16" s="398" t="n">
        <f aca="false">recette!C9*C$8</f>
        <v>0</v>
      </c>
      <c r="D16" s="397" t="n">
        <f aca="false">recette!D9*D$8</f>
        <v>0</v>
      </c>
      <c r="E16" s="370"/>
      <c r="F16" s="399" t="n">
        <f aca="false">recette!F9*F$8</f>
        <v>0</v>
      </c>
      <c r="G16" s="505" t="n">
        <f aca="false">recette!G9*G$8</f>
        <v>0</v>
      </c>
      <c r="H16" s="399" t="n">
        <f aca="false">recette!H9*H$8</f>
        <v>0</v>
      </c>
      <c r="I16" s="370"/>
      <c r="J16" s="401" t="n">
        <f aca="false">recette!J9*J$8</f>
        <v>0</v>
      </c>
      <c r="K16" s="497" t="n">
        <f aca="false">recette!K9*K$8</f>
        <v>0</v>
      </c>
      <c r="L16" s="370"/>
      <c r="M16" s="403" t="n">
        <f aca="false">recette!M9*M$8</f>
        <v>0</v>
      </c>
      <c r="N16" s="404"/>
      <c r="O16" s="370"/>
      <c r="P16" s="405" t="n">
        <f aca="false">recette!P9*P$8</f>
        <v>0</v>
      </c>
      <c r="Q16" s="370"/>
      <c r="R16" s="406" t="n">
        <f aca="false">recette!R9*R$8</f>
        <v>0</v>
      </c>
      <c r="S16" s="370"/>
      <c r="T16" s="498" t="n">
        <f aca="false">recette!T9*T$8</f>
        <v>0</v>
      </c>
      <c r="U16" s="370"/>
      <c r="V16" s="407" t="n">
        <f aca="false">recette!V9*V$8</f>
        <v>0</v>
      </c>
      <c r="W16" s="370"/>
      <c r="X16" s="505" t="n">
        <f aca="false">recette!X9*X$8</f>
        <v>0</v>
      </c>
      <c r="Y16" s="370"/>
      <c r="Z16" s="506" t="e">
        <f aca="false">recette!Z9*Z$8</f>
        <v>#DIV/0!</v>
      </c>
      <c r="AA16" s="370"/>
      <c r="AB16" s="408" t="n">
        <f aca="false">recette!AB9*AB$8</f>
        <v>0</v>
      </c>
      <c r="AC16" s="369"/>
      <c r="AD16" s="500" t="n">
        <f aca="false">recette!AD9*AD$8</f>
        <v>0</v>
      </c>
      <c r="AE16" s="369"/>
      <c r="AF16" s="394" t="n">
        <f aca="false">recette!AF9*AF$8</f>
        <v>0</v>
      </c>
      <c r="AG16" s="369"/>
      <c r="AH16" s="397" t="n">
        <f aca="false">recette!AH9*AH$8</f>
        <v>0</v>
      </c>
      <c r="AI16" s="501" t="n">
        <f aca="false">recette!AI9*AI$8</f>
        <v>0</v>
      </c>
      <c r="AJ16" s="370"/>
      <c r="AK16" s="397" t="n">
        <f aca="false">recette!AJ9*AK$8</f>
        <v>0</v>
      </c>
      <c r="AL16" s="369"/>
      <c r="AM16" s="397" t="n">
        <f aca="false">recette!AL9*AM$8</f>
        <v>0</v>
      </c>
      <c r="AN16" s="397" t="n">
        <f aca="false">recette!AM9*AN$8</f>
        <v>0</v>
      </c>
      <c r="AO16" s="514" t="n">
        <f aca="false">recette!AN9*AO$8</f>
        <v>0</v>
      </c>
      <c r="AP16" s="377" t="n">
        <f aca="false">recette!AO9*AP$8</f>
        <v>0</v>
      </c>
      <c r="AQ16" s="397" t="n">
        <f aca="false">recette!AP9*AQ$8</f>
        <v>0</v>
      </c>
      <c r="AR16" s="397" t="n">
        <f aca="false">recette!AQ9*AR$8</f>
        <v>0</v>
      </c>
      <c r="AS16" s="379" t="n">
        <f aca="false">recette!AR9*AS$8</f>
        <v>0</v>
      </c>
      <c r="AT16" s="515" t="n">
        <f aca="false">recette!AS9*AT$8</f>
        <v>0</v>
      </c>
      <c r="AU16" s="491"/>
      <c r="AX16" s="469" t="e">
        <f aca="false">SUM(B16:AK16)</f>
        <v>#DIV/0!</v>
      </c>
      <c r="AY16" s="337"/>
      <c r="AZ16" s="337"/>
      <c r="BA16" s="337"/>
      <c r="BB16" s="337"/>
      <c r="BC16" s="337"/>
      <c r="BD16" s="337"/>
      <c r="BE16" s="503"/>
      <c r="BF16" s="503"/>
      <c r="BG16" s="503"/>
      <c r="BH16" s="503"/>
      <c r="BI16" s="503"/>
      <c r="BJ16" s="503"/>
      <c r="BK16" s="503"/>
      <c r="BL16" s="503"/>
      <c r="BM16" s="503"/>
      <c r="BN16" s="503"/>
      <c r="BO16" s="503"/>
      <c r="BP16" s="503"/>
      <c r="BQ16" s="503"/>
      <c r="BR16" s="503"/>
      <c r="BS16" s="503"/>
    </row>
    <row r="17" s="337" customFormat="true" ht="27.75" hidden="false" customHeight="true" outlineLevel="0" collapsed="false">
      <c r="A17" s="300" t="s">
        <v>53</v>
      </c>
      <c r="B17" s="369" t="n">
        <f aca="false">recette!B10*B$8</f>
        <v>0</v>
      </c>
      <c r="C17" s="369" t="n">
        <f aca="false">recette!C10*C$8</f>
        <v>0</v>
      </c>
      <c r="D17" s="369" t="n">
        <f aca="false">recette!D10*D$8</f>
        <v>0</v>
      </c>
      <c r="E17" s="370"/>
      <c r="F17" s="369" t="n">
        <f aca="false">recette!F10*F$8</f>
        <v>0</v>
      </c>
      <c r="G17" s="504" t="n">
        <f aca="false">recette!G10*G$8</f>
        <v>0</v>
      </c>
      <c r="H17" s="369" t="n">
        <f aca="false">recette!H10*H$8</f>
        <v>0</v>
      </c>
      <c r="I17" s="370"/>
      <c r="J17" s="369" t="n">
        <f aca="false">recette!J10*J$8</f>
        <v>0</v>
      </c>
      <c r="K17" s="369" t="n">
        <f aca="false">recette!K10*K$8</f>
        <v>0</v>
      </c>
      <c r="L17" s="370"/>
      <c r="M17" s="369" t="n">
        <f aca="false">recette!M10*M$8</f>
        <v>0</v>
      </c>
      <c r="N17" s="369"/>
      <c r="O17" s="370"/>
      <c r="P17" s="369" t="n">
        <f aca="false">recette!P10*P$8</f>
        <v>0</v>
      </c>
      <c r="Q17" s="370"/>
      <c r="R17" s="369" t="n">
        <f aca="false">recette!R10*R$8</f>
        <v>0</v>
      </c>
      <c r="S17" s="370"/>
      <c r="T17" s="369" t="n">
        <f aca="false">recette!T10*T$8</f>
        <v>0</v>
      </c>
      <c r="U17" s="370"/>
      <c r="V17" s="369" t="n">
        <f aca="false">recette!V10*V$8</f>
        <v>0</v>
      </c>
      <c r="W17" s="370"/>
      <c r="X17" s="504" t="n">
        <f aca="false">recette!X10*X$8</f>
        <v>0</v>
      </c>
      <c r="Y17" s="370"/>
      <c r="Z17" s="537" t="e">
        <f aca="false">recette!Z10*Z$8</f>
        <v>#DIV/0!</v>
      </c>
      <c r="AA17" s="370"/>
      <c r="AB17" s="369" t="n">
        <f aca="false">recette!AB10*AB$8</f>
        <v>0</v>
      </c>
      <c r="AC17" s="369"/>
      <c r="AD17" s="369" t="n">
        <f aca="false">recette!AD10*AD$8</f>
        <v>0</v>
      </c>
      <c r="AE17" s="369"/>
      <c r="AF17" s="369" t="n">
        <f aca="false">recette!AF10*AF$8</f>
        <v>0</v>
      </c>
      <c r="AG17" s="369"/>
      <c r="AH17" s="369" t="n">
        <f aca="false">recette!AH10*AH$8</f>
        <v>0</v>
      </c>
      <c r="AI17" s="369" t="n">
        <f aca="false">recette!AI10*AI$8</f>
        <v>0</v>
      </c>
      <c r="AJ17" s="370"/>
      <c r="AK17" s="369" t="n">
        <f aca="false">recette!AJ10*AK$8</f>
        <v>0</v>
      </c>
      <c r="AL17" s="369"/>
      <c r="AM17" s="369" t="n">
        <f aca="false">recette!AL10*AM$8</f>
        <v>0</v>
      </c>
      <c r="AN17" s="369" t="n">
        <f aca="false">recette!AM10*AN$8</f>
        <v>0</v>
      </c>
      <c r="AO17" s="514" t="n">
        <f aca="false">recette!AN10*AO$8</f>
        <v>0</v>
      </c>
      <c r="AP17" s="377" t="n">
        <f aca="false">recette!AO10*AP$8</f>
        <v>0</v>
      </c>
      <c r="AQ17" s="369" t="n">
        <f aca="false">recette!AP10*AQ$8</f>
        <v>0</v>
      </c>
      <c r="AR17" s="369" t="n">
        <f aca="false">recette!AQ10*AR$8</f>
        <v>0</v>
      </c>
      <c r="AS17" s="369" t="n">
        <f aca="false">recette!AR10*AS$8</f>
        <v>0</v>
      </c>
      <c r="AT17" s="369" t="n">
        <f aca="false">recette!AS10*AT$8</f>
        <v>0</v>
      </c>
      <c r="AU17" s="491" t="s">
        <v>314</v>
      </c>
      <c r="AV17" s="337" t="n">
        <v>590</v>
      </c>
      <c r="AX17" s="469" t="e">
        <f aca="false">SUM(B17:AK17)</f>
        <v>#DIV/0!</v>
      </c>
    </row>
    <row r="18" s="502" customFormat="true" ht="27.75" hidden="false" customHeight="true" outlineLevel="0" collapsed="false">
      <c r="A18" s="495" t="s">
        <v>255</v>
      </c>
      <c r="B18" s="397" t="n">
        <f aca="false">recette!B11*B$8</f>
        <v>0</v>
      </c>
      <c r="C18" s="398" t="n">
        <f aca="false">recette!C11*C$8</f>
        <v>0</v>
      </c>
      <c r="D18" s="397" t="n">
        <f aca="false">recette!D11*D$8</f>
        <v>0</v>
      </c>
      <c r="E18" s="370"/>
      <c r="F18" s="399" t="n">
        <f aca="false">recette!F11*F$8</f>
        <v>0</v>
      </c>
      <c r="G18" s="505" t="n">
        <f aca="false">recette!G11*G$8</f>
        <v>0</v>
      </c>
      <c r="H18" s="399" t="n">
        <f aca="false">recette!H11*H$8</f>
        <v>0</v>
      </c>
      <c r="I18" s="370"/>
      <c r="J18" s="401" t="n">
        <f aca="false">recette!J11*J$8</f>
        <v>0</v>
      </c>
      <c r="K18" s="497" t="n">
        <f aca="false">recette!K11*K$8</f>
        <v>0</v>
      </c>
      <c r="L18" s="370"/>
      <c r="M18" s="403" t="n">
        <f aca="false">recette!M11*M$8</f>
        <v>0</v>
      </c>
      <c r="N18" s="404"/>
      <c r="O18" s="370"/>
      <c r="P18" s="405" t="n">
        <f aca="false">recette!P11*P$8</f>
        <v>0</v>
      </c>
      <c r="Q18" s="370"/>
      <c r="R18" s="406" t="n">
        <f aca="false">recette!R11*R$8</f>
        <v>0</v>
      </c>
      <c r="S18" s="370"/>
      <c r="T18" s="498" t="n">
        <f aca="false">recette!T11*T$8</f>
        <v>0</v>
      </c>
      <c r="U18" s="370"/>
      <c r="V18" s="407" t="n">
        <f aca="false">recette!V11*V$8</f>
        <v>0</v>
      </c>
      <c r="W18" s="370"/>
      <c r="X18" s="505" t="n">
        <f aca="false">recette!X11*X$8</f>
        <v>0</v>
      </c>
      <c r="Y18" s="370"/>
      <c r="Z18" s="506" t="e">
        <f aca="false">recette!Z11*Z$8</f>
        <v>#DIV/0!</v>
      </c>
      <c r="AA18" s="370"/>
      <c r="AB18" s="408" t="n">
        <f aca="false">recette!AB11*AB$8</f>
        <v>0</v>
      </c>
      <c r="AC18" s="369"/>
      <c r="AD18" s="500" t="n">
        <f aca="false">recette!AD11*AD$8</f>
        <v>0</v>
      </c>
      <c r="AE18" s="369"/>
      <c r="AF18" s="394" t="n">
        <f aca="false">recette!AF11*AF$8</f>
        <v>0</v>
      </c>
      <c r="AG18" s="369"/>
      <c r="AH18" s="397" t="n">
        <f aca="false">recette!AH11*AH$8</f>
        <v>0</v>
      </c>
      <c r="AI18" s="501" t="n">
        <f aca="false">recette!AI11*AI$8</f>
        <v>0</v>
      </c>
      <c r="AJ18" s="370"/>
      <c r="AK18" s="397" t="n">
        <f aca="false">recette!AJ11*AK$8</f>
        <v>0</v>
      </c>
      <c r="AL18" s="369"/>
      <c r="AM18" s="397" t="n">
        <f aca="false">recette!AL11*AM$8</f>
        <v>0</v>
      </c>
      <c r="AN18" s="397" t="n">
        <f aca="false">recette!AM11*AN$8</f>
        <v>0</v>
      </c>
      <c r="AO18" s="514" t="n">
        <f aca="false">recette!AN11*AO$8</f>
        <v>0</v>
      </c>
      <c r="AP18" s="377" t="n">
        <f aca="false">recette!AO11*AP$8</f>
        <v>0</v>
      </c>
      <c r="AQ18" s="397" t="n">
        <f aca="false">recette!AP11*AQ$8</f>
        <v>0</v>
      </c>
      <c r="AR18" s="397" t="n">
        <f aca="false">recette!AQ11*AR$8</f>
        <v>0</v>
      </c>
      <c r="AS18" s="379" t="n">
        <f aca="false">recette!AR11*AS$8</f>
        <v>0</v>
      </c>
      <c r="AT18" s="515" t="n">
        <f aca="false">recette!AS11*AT$8</f>
        <v>0</v>
      </c>
      <c r="AU18" s="491" t="s">
        <v>315</v>
      </c>
      <c r="AV18" s="337" t="n">
        <v>570</v>
      </c>
      <c r="AX18" s="469" t="e">
        <f aca="false">SUM(B18:AK18)</f>
        <v>#DIV/0!</v>
      </c>
      <c r="AY18" s="337"/>
      <c r="AZ18" s="337"/>
      <c r="BA18" s="337"/>
      <c r="BB18" s="337"/>
      <c r="BC18" s="337"/>
      <c r="BD18" s="337"/>
      <c r="BE18" s="503"/>
      <c r="BF18" s="503"/>
      <c r="BG18" s="503"/>
      <c r="BH18" s="503"/>
      <c r="BI18" s="503"/>
      <c r="BJ18" s="503"/>
      <c r="BK18" s="503"/>
      <c r="BL18" s="503"/>
      <c r="BM18" s="503"/>
      <c r="BN18" s="503"/>
      <c r="BO18" s="503"/>
      <c r="BP18" s="503"/>
      <c r="BQ18" s="503"/>
      <c r="BR18" s="503"/>
      <c r="BS18" s="503"/>
    </row>
    <row r="19" s="337" customFormat="true" ht="27.75" hidden="false" customHeight="true" outlineLevel="0" collapsed="false">
      <c r="A19" s="300" t="s">
        <v>89</v>
      </c>
      <c r="B19" s="369" t="n">
        <f aca="false">recette!B12*B$8</f>
        <v>0</v>
      </c>
      <c r="C19" s="369" t="n">
        <f aca="false">recette!C12*C$8</f>
        <v>0</v>
      </c>
      <c r="D19" s="369" t="n">
        <f aca="false">recette!D12*D$8</f>
        <v>0</v>
      </c>
      <c r="E19" s="370"/>
      <c r="F19" s="369" t="n">
        <f aca="false">recette!F12*F$8</f>
        <v>0</v>
      </c>
      <c r="G19" s="504" t="n">
        <f aca="false">recette!G12*G$8</f>
        <v>0</v>
      </c>
      <c r="H19" s="369" t="n">
        <f aca="false">recette!H12*H$8</f>
        <v>0</v>
      </c>
      <c r="I19" s="370"/>
      <c r="J19" s="369" t="n">
        <f aca="false">recette!J12*J$8</f>
        <v>0</v>
      </c>
      <c r="K19" s="369" t="n">
        <f aca="false">recette!K12*K$8</f>
        <v>0</v>
      </c>
      <c r="L19" s="370"/>
      <c r="M19" s="369" t="n">
        <f aca="false">recette!M12*M$8</f>
        <v>0</v>
      </c>
      <c r="N19" s="369"/>
      <c r="O19" s="370"/>
      <c r="P19" s="369" t="n">
        <f aca="false">recette!P12*P$8</f>
        <v>0</v>
      </c>
      <c r="Q19" s="370"/>
      <c r="R19" s="369" t="n">
        <f aca="false">recette!R12*R$8</f>
        <v>0</v>
      </c>
      <c r="S19" s="370"/>
      <c r="T19" s="369" t="n">
        <f aca="false">recette!T12*T$8</f>
        <v>0</v>
      </c>
      <c r="U19" s="370"/>
      <c r="V19" s="369" t="n">
        <f aca="false">recette!V12*V$8</f>
        <v>0</v>
      </c>
      <c r="W19" s="370"/>
      <c r="X19" s="504" t="n">
        <f aca="false">recette!X12*X$8</f>
        <v>0</v>
      </c>
      <c r="Y19" s="370"/>
      <c r="Z19" s="537" t="e">
        <f aca="false">recette!Z12*Z$8</f>
        <v>#DIV/0!</v>
      </c>
      <c r="AA19" s="370"/>
      <c r="AB19" s="369" t="n">
        <f aca="false">recette!AB12*AB$8</f>
        <v>0</v>
      </c>
      <c r="AC19" s="369"/>
      <c r="AD19" s="369" t="n">
        <f aca="false">recette!AD12*AD$8</f>
        <v>0</v>
      </c>
      <c r="AE19" s="369"/>
      <c r="AF19" s="369" t="n">
        <f aca="false">recette!AF12*AF$8</f>
        <v>0</v>
      </c>
      <c r="AG19" s="369"/>
      <c r="AH19" s="369" t="n">
        <f aca="false">recette!AH12*AH$8</f>
        <v>0</v>
      </c>
      <c r="AI19" s="369" t="n">
        <f aca="false">recette!AI12*AI$8</f>
        <v>0</v>
      </c>
      <c r="AJ19" s="370"/>
      <c r="AK19" s="369" t="n">
        <f aca="false">recette!AJ12*AK$8</f>
        <v>0</v>
      </c>
      <c r="AL19" s="369"/>
      <c r="AM19" s="369" t="n">
        <f aca="false">recette!AL12*AM$8</f>
        <v>0</v>
      </c>
      <c r="AN19" s="397" t="n">
        <f aca="false">recette!AM12*AN$8</f>
        <v>0</v>
      </c>
      <c r="AO19" s="514" t="n">
        <f aca="false">recette!AN12*AO$8</f>
        <v>0</v>
      </c>
      <c r="AP19" s="377" t="n">
        <f aca="false">recette!AO12*AP$8</f>
        <v>0</v>
      </c>
      <c r="AQ19" s="369" t="n">
        <f aca="false">recette!AP12*AQ$8</f>
        <v>0</v>
      </c>
      <c r="AR19" s="369" t="n">
        <f aca="false">recette!AQ12*AR$8</f>
        <v>0</v>
      </c>
      <c r="AS19" s="379" t="n">
        <f aca="false">recette!AR12*AS$8</f>
        <v>0</v>
      </c>
      <c r="AT19" s="515" t="n">
        <f aca="false">recette!AS12*AT$8</f>
        <v>0</v>
      </c>
      <c r="AU19" s="491" t="s">
        <v>316</v>
      </c>
      <c r="AV19" s="337" t="n">
        <v>1180</v>
      </c>
      <c r="AX19" s="469" t="e">
        <f aca="false">SUM(B19:AK19)</f>
        <v>#DIV/0!</v>
      </c>
      <c r="BB19" s="337" t="n">
        <f aca="false">438*8</f>
        <v>3504</v>
      </c>
    </row>
    <row r="20" s="502" customFormat="true" ht="27.75" hidden="false" customHeight="true" outlineLevel="0" collapsed="false">
      <c r="A20" s="495" t="s">
        <v>256</v>
      </c>
      <c r="B20" s="397" t="n">
        <f aca="false">recette!B14*B$8</f>
        <v>0</v>
      </c>
      <c r="C20" s="398" t="n">
        <f aca="false">recette!C14*C$8</f>
        <v>0</v>
      </c>
      <c r="D20" s="397" t="n">
        <f aca="false">recette!D14*D$8</f>
        <v>0</v>
      </c>
      <c r="E20" s="370"/>
      <c r="F20" s="399" t="n">
        <f aca="false">recette!F14*F$8</f>
        <v>0</v>
      </c>
      <c r="G20" s="505" t="n">
        <f aca="false">recette!G14*G$8</f>
        <v>0</v>
      </c>
      <c r="H20" s="399" t="n">
        <f aca="false">recette!H14*H$8</f>
        <v>0</v>
      </c>
      <c r="I20" s="370"/>
      <c r="J20" s="401" t="n">
        <f aca="false">recette!J14*J$8</f>
        <v>0</v>
      </c>
      <c r="K20" s="497" t="n">
        <f aca="false">recette!K14*K$8</f>
        <v>0</v>
      </c>
      <c r="L20" s="370"/>
      <c r="M20" s="403" t="n">
        <f aca="false">recette!M14*M$8</f>
        <v>0</v>
      </c>
      <c r="N20" s="404"/>
      <c r="O20" s="370"/>
      <c r="P20" s="405" t="n">
        <f aca="false">recette!P14*P$8</f>
        <v>0</v>
      </c>
      <c r="Q20" s="370"/>
      <c r="R20" s="406" t="n">
        <f aca="false">recette!R14*R$8</f>
        <v>0</v>
      </c>
      <c r="S20" s="370"/>
      <c r="T20" s="498" t="n">
        <f aca="false">recette!T14*T$8</f>
        <v>0</v>
      </c>
      <c r="U20" s="370"/>
      <c r="V20" s="407" t="n">
        <f aca="false">recette!V14*V$8</f>
        <v>0</v>
      </c>
      <c r="W20" s="370"/>
      <c r="X20" s="505" t="n">
        <f aca="false">recette!X14*X$8</f>
        <v>0</v>
      </c>
      <c r="Y20" s="370"/>
      <c r="Z20" s="506" t="e">
        <f aca="false">recette!Z14*Z$8</f>
        <v>#DIV/0!</v>
      </c>
      <c r="AA20" s="370"/>
      <c r="AB20" s="408" t="n">
        <f aca="false">recette!AB14*AB$8</f>
        <v>0</v>
      </c>
      <c r="AC20" s="369"/>
      <c r="AD20" s="500" t="n">
        <f aca="false">recette!AD14*AD$8</f>
        <v>0</v>
      </c>
      <c r="AE20" s="369"/>
      <c r="AF20" s="394" t="n">
        <f aca="false">recette!AF14*AF$8</f>
        <v>0</v>
      </c>
      <c r="AG20" s="369"/>
      <c r="AH20" s="397" t="n">
        <f aca="false">recette!AH14*AH$8</f>
        <v>0</v>
      </c>
      <c r="AI20" s="501" t="n">
        <f aca="false">recette!AI14*AI$8</f>
        <v>0</v>
      </c>
      <c r="AJ20" s="337"/>
      <c r="AK20" s="397" t="n">
        <f aca="false">recette!AJ14*AK$8</f>
        <v>0</v>
      </c>
      <c r="AL20" s="369"/>
      <c r="AM20" s="397" t="n">
        <f aca="false">recette!AL14*AM$8</f>
        <v>0</v>
      </c>
      <c r="AN20" s="397"/>
      <c r="AO20" s="514" t="n">
        <f aca="false">recette!AN13*AO$8</f>
        <v>0</v>
      </c>
      <c r="AP20" s="377" t="n">
        <f aca="false">recette!AO13*AP$8</f>
        <v>0</v>
      </c>
      <c r="AQ20" s="397" t="n">
        <f aca="false">recette!AP14*AQ$8</f>
        <v>0</v>
      </c>
      <c r="AR20" s="397" t="n">
        <f aca="false">recette!AQ14*AR$8</f>
        <v>0</v>
      </c>
      <c r="AS20" s="379"/>
      <c r="AT20" s="515"/>
      <c r="AU20" s="491" t="s">
        <v>317</v>
      </c>
      <c r="AV20" s="337" t="n">
        <v>1140</v>
      </c>
      <c r="AX20" s="469" t="e">
        <f aca="false">SUM(B20:AK20)</f>
        <v>#DIV/0!</v>
      </c>
      <c r="AY20" s="337"/>
      <c r="AZ20" s="337"/>
      <c r="BA20" s="337"/>
      <c r="BB20" s="337"/>
      <c r="BC20" s="337"/>
      <c r="BD20" s="337"/>
      <c r="BE20" s="503"/>
      <c r="BF20" s="503"/>
      <c r="BG20" s="503"/>
      <c r="BH20" s="503"/>
      <c r="BI20" s="503"/>
      <c r="BJ20" s="503"/>
      <c r="BK20" s="503"/>
      <c r="BL20" s="503"/>
      <c r="BM20" s="503"/>
      <c r="BN20" s="503"/>
      <c r="BO20" s="503"/>
      <c r="BP20" s="503"/>
      <c r="BQ20" s="503"/>
      <c r="BR20" s="503"/>
      <c r="BS20" s="503"/>
    </row>
    <row r="21" s="337" customFormat="true" ht="27.75" hidden="false" customHeight="true" outlineLevel="0" collapsed="false">
      <c r="A21" s="300" t="s">
        <v>257</v>
      </c>
      <c r="B21" s="369" t="n">
        <f aca="false">recette!B15*B$8</f>
        <v>0</v>
      </c>
      <c r="C21" s="369" t="n">
        <f aca="false">recette!C15*C$8</f>
        <v>0</v>
      </c>
      <c r="D21" s="369" t="n">
        <f aca="false">recette!D15*D$8</f>
        <v>0</v>
      </c>
      <c r="E21" s="370"/>
      <c r="F21" s="369" t="n">
        <f aca="false">recette!F15*F$8</f>
        <v>0</v>
      </c>
      <c r="G21" s="504" t="n">
        <f aca="false">recette!G15*G$8</f>
        <v>0</v>
      </c>
      <c r="H21" s="369" t="n">
        <f aca="false">recette!H15*H$8</f>
        <v>0</v>
      </c>
      <c r="I21" s="370"/>
      <c r="J21" s="369" t="n">
        <f aca="false">recette!J15*J$8</f>
        <v>0</v>
      </c>
      <c r="K21" s="369" t="n">
        <f aca="false">recette!K15*K$8</f>
        <v>0</v>
      </c>
      <c r="L21" s="370"/>
      <c r="M21" s="369" t="n">
        <f aca="false">recette!M15*M$8</f>
        <v>0</v>
      </c>
      <c r="N21" s="369"/>
      <c r="O21" s="370"/>
      <c r="P21" s="369" t="n">
        <f aca="false">recette!P15*P$8</f>
        <v>0</v>
      </c>
      <c r="Q21" s="370"/>
      <c r="R21" s="369" t="n">
        <f aca="false">recette!R15*R$8</f>
        <v>0</v>
      </c>
      <c r="S21" s="370"/>
      <c r="T21" s="369" t="n">
        <f aca="false">recette!T15*T$8</f>
        <v>0</v>
      </c>
      <c r="U21" s="370"/>
      <c r="V21" s="369" t="n">
        <f aca="false">recette!V15*V$8</f>
        <v>0</v>
      </c>
      <c r="W21" s="370"/>
      <c r="X21" s="504" t="n">
        <f aca="false">recette!X15*X$8</f>
        <v>0</v>
      </c>
      <c r="Y21" s="370"/>
      <c r="Z21" s="537" t="e">
        <f aca="false">recette!Z15*Z$8</f>
        <v>#DIV/0!</v>
      </c>
      <c r="AA21" s="370"/>
      <c r="AB21" s="369" t="n">
        <f aca="false">recette!AB15*AB$8</f>
        <v>0</v>
      </c>
      <c r="AC21" s="369"/>
      <c r="AD21" s="369" t="n">
        <f aca="false">recette!AD15*AD$8</f>
        <v>0</v>
      </c>
      <c r="AE21" s="369"/>
      <c r="AF21" s="369" t="n">
        <f aca="false">recette!AF15*AF$8</f>
        <v>0</v>
      </c>
      <c r="AG21" s="369"/>
      <c r="AH21" s="369" t="n">
        <f aca="false">recette!AH15*AH$8</f>
        <v>0</v>
      </c>
      <c r="AI21" s="369" t="n">
        <f aca="false">recette!AI15*AI$8</f>
        <v>0</v>
      </c>
      <c r="AK21" s="369" t="n">
        <f aca="false">recette!AJ15*AK$8</f>
        <v>0</v>
      </c>
      <c r="AL21" s="369"/>
      <c r="AM21" s="369" t="n">
        <f aca="false">recette!AL15*AM$8</f>
        <v>0</v>
      </c>
      <c r="AN21" s="369"/>
      <c r="AO21" s="514" t="n">
        <f aca="false">recette!AN14*AO$8</f>
        <v>0</v>
      </c>
      <c r="AP21" s="377" t="n">
        <f aca="false">recette!AO14*AP$8</f>
        <v>0</v>
      </c>
      <c r="AQ21" s="369" t="n">
        <f aca="false">recette!AP15*AQ$8</f>
        <v>0</v>
      </c>
      <c r="AR21" s="369" t="n">
        <f aca="false">recette!AQ15*AR$8</f>
        <v>0</v>
      </c>
      <c r="AS21" s="369"/>
      <c r="AT21" s="369"/>
      <c r="AU21" s="491" t="s">
        <v>318</v>
      </c>
      <c r="AV21" s="337" t="n">
        <v>3560</v>
      </c>
      <c r="AX21" s="469" t="e">
        <f aca="false">SUM(B21:AK21)</f>
        <v>#DIV/0!</v>
      </c>
    </row>
    <row r="22" s="502" customFormat="true" ht="27.75" hidden="false" customHeight="true" outlineLevel="0" collapsed="false">
      <c r="A22" s="495" t="s">
        <v>259</v>
      </c>
      <c r="B22" s="397" t="n">
        <f aca="false">recette!B16*B$8</f>
        <v>0</v>
      </c>
      <c r="C22" s="398" t="n">
        <f aca="false">recette!C16*C$8</f>
        <v>0</v>
      </c>
      <c r="D22" s="397" t="n">
        <f aca="false">recette!D16*D$8</f>
        <v>0</v>
      </c>
      <c r="E22" s="370"/>
      <c r="F22" s="399" t="n">
        <f aca="false">recette!F16*F$8</f>
        <v>0</v>
      </c>
      <c r="G22" s="505" t="n">
        <f aca="false">recette!G16*G$8</f>
        <v>0</v>
      </c>
      <c r="H22" s="399" t="n">
        <f aca="false">recette!H16*H$8</f>
        <v>0</v>
      </c>
      <c r="I22" s="370"/>
      <c r="J22" s="401" t="n">
        <f aca="false">recette!J16*J$8</f>
        <v>0</v>
      </c>
      <c r="K22" s="497" t="n">
        <f aca="false">recette!K16*K$8</f>
        <v>0</v>
      </c>
      <c r="L22" s="370"/>
      <c r="M22" s="403" t="n">
        <f aca="false">recette!M16*M$8</f>
        <v>0</v>
      </c>
      <c r="N22" s="404"/>
      <c r="O22" s="370"/>
      <c r="P22" s="405" t="n">
        <f aca="false">recette!P16*P$8</f>
        <v>0</v>
      </c>
      <c r="Q22" s="370"/>
      <c r="R22" s="406" t="n">
        <f aca="false">recette!R16*R$8</f>
        <v>0</v>
      </c>
      <c r="S22" s="370"/>
      <c r="T22" s="498" t="n">
        <f aca="false">recette!T16*T$8</f>
        <v>0</v>
      </c>
      <c r="U22" s="370"/>
      <c r="V22" s="407" t="n">
        <f aca="false">recette!V16*V$8</f>
        <v>0</v>
      </c>
      <c r="W22" s="370"/>
      <c r="X22" s="505" t="n">
        <f aca="false">recette!X16*X$8</f>
        <v>0</v>
      </c>
      <c r="Y22" s="370"/>
      <c r="Z22" s="506" t="e">
        <f aca="false">recette!Z16*Z$8</f>
        <v>#DIV/0!</v>
      </c>
      <c r="AA22" s="370"/>
      <c r="AB22" s="408" t="n">
        <f aca="false">recette!AB16*AB$8</f>
        <v>0</v>
      </c>
      <c r="AC22" s="369"/>
      <c r="AD22" s="500" t="n">
        <f aca="false">recette!AD16*AD$8</f>
        <v>0</v>
      </c>
      <c r="AE22" s="369"/>
      <c r="AF22" s="394" t="n">
        <f aca="false">recette!AF16*AF$8</f>
        <v>0</v>
      </c>
      <c r="AG22" s="369"/>
      <c r="AH22" s="397" t="n">
        <f aca="false">recette!AH16*AH$8</f>
        <v>0</v>
      </c>
      <c r="AI22" s="501" t="n">
        <f aca="false">recette!AI16*AI$8</f>
        <v>0</v>
      </c>
      <c r="AJ22" s="337"/>
      <c r="AK22" s="397" t="n">
        <f aca="false">recette!AJ16*AK$8</f>
        <v>0</v>
      </c>
      <c r="AL22" s="369"/>
      <c r="AM22" s="397" t="n">
        <f aca="false">recette!AL16*AM$8</f>
        <v>0</v>
      </c>
      <c r="AN22" s="397"/>
      <c r="AO22" s="514" t="n">
        <f aca="false">recette!AN15*AO$8</f>
        <v>0</v>
      </c>
      <c r="AP22" s="377" t="n">
        <f aca="false">recette!AO15*AP$8</f>
        <v>0</v>
      </c>
      <c r="AQ22" s="397" t="n">
        <f aca="false">recette!AP16*AQ$8</f>
        <v>0</v>
      </c>
      <c r="AR22" s="397" t="n">
        <f aca="false">recette!AQ16*AR$8</f>
        <v>0</v>
      </c>
      <c r="AS22" s="379"/>
      <c r="AT22" s="515"/>
      <c r="AU22" s="491" t="s">
        <v>319</v>
      </c>
      <c r="AV22" s="502" t="n">
        <v>620</v>
      </c>
      <c r="AX22" s="469" t="e">
        <f aca="false">SUM(B22:AK22)</f>
        <v>#DIV/0!</v>
      </c>
      <c r="AY22" s="337"/>
      <c r="AZ22" s="337"/>
      <c r="BA22" s="337"/>
      <c r="BB22" s="337"/>
      <c r="BC22" s="337"/>
      <c r="BD22" s="337"/>
      <c r="BE22" s="503"/>
      <c r="BF22" s="503"/>
      <c r="BG22" s="503"/>
      <c r="BH22" s="503"/>
      <c r="BI22" s="503"/>
      <c r="BJ22" s="503"/>
      <c r="BK22" s="503"/>
      <c r="BL22" s="503"/>
      <c r="BM22" s="503"/>
      <c r="BN22" s="503"/>
      <c r="BO22" s="503"/>
      <c r="BP22" s="503"/>
      <c r="BQ22" s="503"/>
      <c r="BR22" s="503"/>
      <c r="BS22" s="503"/>
    </row>
    <row r="23" s="337" customFormat="true" ht="27.75" hidden="false" customHeight="true" outlineLevel="0" collapsed="false">
      <c r="A23" s="300" t="s">
        <v>260</v>
      </c>
      <c r="B23" s="369" t="n">
        <f aca="false">recette!B17*B$8</f>
        <v>0</v>
      </c>
      <c r="C23" s="369" t="n">
        <f aca="false">recette!C17*C$8</f>
        <v>0</v>
      </c>
      <c r="D23" s="369" t="n">
        <f aca="false">recette!D17*D$8</f>
        <v>0</v>
      </c>
      <c r="E23" s="370"/>
      <c r="F23" s="369" t="n">
        <f aca="false">recette!F17*F$8</f>
        <v>0</v>
      </c>
      <c r="G23" s="504" t="n">
        <f aca="false">recette!G17*G$8</f>
        <v>0</v>
      </c>
      <c r="H23" s="369" t="n">
        <f aca="false">recette!H17*H$8</f>
        <v>0</v>
      </c>
      <c r="I23" s="370"/>
      <c r="J23" s="369" t="n">
        <f aca="false">recette!J17*J$8</f>
        <v>0</v>
      </c>
      <c r="K23" s="369" t="n">
        <f aca="false">recette!K17*K$8</f>
        <v>0</v>
      </c>
      <c r="L23" s="370"/>
      <c r="M23" s="369" t="n">
        <f aca="false">recette!M17*M$8</f>
        <v>0</v>
      </c>
      <c r="N23" s="369"/>
      <c r="O23" s="370"/>
      <c r="P23" s="369" t="n">
        <f aca="false">recette!P17*P$8</f>
        <v>0</v>
      </c>
      <c r="Q23" s="370"/>
      <c r="R23" s="369" t="n">
        <f aca="false">recette!R17*R$8</f>
        <v>0</v>
      </c>
      <c r="S23" s="370"/>
      <c r="T23" s="369" t="n">
        <f aca="false">recette!T17*T$8</f>
        <v>0</v>
      </c>
      <c r="U23" s="370"/>
      <c r="V23" s="369" t="n">
        <f aca="false">recette!V17*V$8</f>
        <v>0</v>
      </c>
      <c r="W23" s="370"/>
      <c r="X23" s="504" t="n">
        <f aca="false">recette!X17*X$8</f>
        <v>0</v>
      </c>
      <c r="Y23" s="370"/>
      <c r="Z23" s="537" t="e">
        <f aca="false">recette!Z17*Z$8</f>
        <v>#DIV/0!</v>
      </c>
      <c r="AA23" s="370"/>
      <c r="AB23" s="369" t="n">
        <f aca="false">recette!AB17*AB$8</f>
        <v>0</v>
      </c>
      <c r="AC23" s="369"/>
      <c r="AD23" s="369" t="n">
        <f aca="false">recette!AD17*AD$8</f>
        <v>0</v>
      </c>
      <c r="AE23" s="369"/>
      <c r="AF23" s="369" t="n">
        <f aca="false">recette!AF17*AF$8</f>
        <v>0</v>
      </c>
      <c r="AG23" s="369"/>
      <c r="AH23" s="369" t="n">
        <f aca="false">recette!AH17*AH$8</f>
        <v>0</v>
      </c>
      <c r="AI23" s="369" t="n">
        <f aca="false">recette!AI17*AI$8</f>
        <v>0</v>
      </c>
      <c r="AK23" s="369" t="n">
        <f aca="false">recette!AJ17*AK$8</f>
        <v>0</v>
      </c>
      <c r="AL23" s="369"/>
      <c r="AM23" s="369" t="n">
        <f aca="false">recette!AL17*AM$8</f>
        <v>0</v>
      </c>
      <c r="AN23" s="369"/>
      <c r="AO23" s="514" t="n">
        <f aca="false">recette!AN16*AO$8</f>
        <v>0</v>
      </c>
      <c r="AP23" s="377" t="n">
        <f aca="false">recette!AO16*AP$8</f>
        <v>0</v>
      </c>
      <c r="AQ23" s="369" t="n">
        <f aca="false">recette!AP17*AQ$8</f>
        <v>0</v>
      </c>
      <c r="AR23" s="369" t="n">
        <f aca="false">recette!AQ17*AR$8</f>
        <v>0</v>
      </c>
      <c r="AS23" s="369"/>
      <c r="AT23" s="369"/>
      <c r="AU23" s="513" t="s">
        <v>320</v>
      </c>
      <c r="AV23" s="337" t="n">
        <v>1230</v>
      </c>
      <c r="AX23" s="469" t="e">
        <f aca="false">SUM(B23:AK23)</f>
        <v>#DIV/0!</v>
      </c>
    </row>
    <row r="24" s="502" customFormat="true" ht="27.75" hidden="false" customHeight="true" outlineLevel="0" collapsed="false">
      <c r="A24" s="495" t="s">
        <v>262</v>
      </c>
      <c r="B24" s="397" t="n">
        <f aca="false">recette!B18*B$8</f>
        <v>0</v>
      </c>
      <c r="C24" s="398" t="n">
        <f aca="false">recette!C18*C$8</f>
        <v>0</v>
      </c>
      <c r="D24" s="397" t="n">
        <f aca="false">recette!D18*D$8</f>
        <v>0</v>
      </c>
      <c r="E24" s="370"/>
      <c r="F24" s="399" t="n">
        <f aca="false">recette!F18*F$8</f>
        <v>0</v>
      </c>
      <c r="G24" s="505" t="n">
        <f aca="false">recette!G18*G$8</f>
        <v>0</v>
      </c>
      <c r="H24" s="399" t="n">
        <f aca="false">recette!H18*H$8</f>
        <v>0</v>
      </c>
      <c r="I24" s="370"/>
      <c r="J24" s="401" t="n">
        <f aca="false">recette!J18*J$8</f>
        <v>0</v>
      </c>
      <c r="K24" s="497" t="n">
        <f aca="false">recette!K18*K$8</f>
        <v>0</v>
      </c>
      <c r="L24" s="370"/>
      <c r="M24" s="403" t="n">
        <f aca="false">recette!M18*M$8</f>
        <v>0</v>
      </c>
      <c r="N24" s="404"/>
      <c r="O24" s="370"/>
      <c r="P24" s="405" t="n">
        <f aca="false">recette!P18*P$8</f>
        <v>0</v>
      </c>
      <c r="Q24" s="370"/>
      <c r="R24" s="406" t="n">
        <f aca="false">recette!R18*R$8</f>
        <v>0</v>
      </c>
      <c r="S24" s="370"/>
      <c r="T24" s="498" t="n">
        <f aca="false">recette!T18*T$8</f>
        <v>0</v>
      </c>
      <c r="U24" s="370"/>
      <c r="V24" s="407" t="n">
        <f aca="false">recette!V18*V$8</f>
        <v>0</v>
      </c>
      <c r="W24" s="370"/>
      <c r="X24" s="505" t="n">
        <f aca="false">recette!X18*X$8</f>
        <v>0</v>
      </c>
      <c r="Y24" s="370"/>
      <c r="Z24" s="506" t="e">
        <f aca="false">recette!Z18*Z$8</f>
        <v>#DIV/0!</v>
      </c>
      <c r="AA24" s="370"/>
      <c r="AB24" s="408" t="n">
        <f aca="false">recette!AB18*AB$8</f>
        <v>0</v>
      </c>
      <c r="AC24" s="369"/>
      <c r="AD24" s="500" t="n">
        <f aca="false">recette!AD18*AD$8</f>
        <v>0</v>
      </c>
      <c r="AE24" s="369"/>
      <c r="AF24" s="394" t="n">
        <f aca="false">recette!AF18*AF$8</f>
        <v>0</v>
      </c>
      <c r="AG24" s="369"/>
      <c r="AH24" s="397" t="n">
        <f aca="false">recette!AH18*AH$8</f>
        <v>0</v>
      </c>
      <c r="AI24" s="501" t="n">
        <f aca="false">recette!AI18*AI$8</f>
        <v>0</v>
      </c>
      <c r="AJ24" s="337"/>
      <c r="AK24" s="397" t="n">
        <f aca="false">recette!AJ18*AK$8</f>
        <v>0</v>
      </c>
      <c r="AL24" s="369"/>
      <c r="AM24" s="397" t="n">
        <f aca="false">recette!AL18*AM$8</f>
        <v>0</v>
      </c>
      <c r="AN24" s="397"/>
      <c r="AO24" s="514" t="n">
        <f aca="false">recette!AN17*AO$8</f>
        <v>0</v>
      </c>
      <c r="AP24" s="377" t="n">
        <f aca="false">recette!AO17*AP$8</f>
        <v>0</v>
      </c>
      <c r="AQ24" s="397" t="n">
        <f aca="false">recette!AP18*AQ$8</f>
        <v>0</v>
      </c>
      <c r="AR24" s="397" t="n">
        <f aca="false">recette!AQ18*AR$8</f>
        <v>0</v>
      </c>
      <c r="AS24" s="379"/>
      <c r="AT24" s="515"/>
      <c r="AU24" s="491" t="s">
        <v>321</v>
      </c>
      <c r="AV24" s="502" t="n">
        <v>2460</v>
      </c>
      <c r="AX24" s="469" t="e">
        <f aca="false">SUM(B24:AK24)</f>
        <v>#DIV/0!</v>
      </c>
      <c r="AY24" s="337"/>
      <c r="AZ24" s="337"/>
      <c r="BA24" s="337"/>
      <c r="BB24" s="337"/>
      <c r="BC24" s="337"/>
      <c r="BD24" s="337"/>
      <c r="BE24" s="503"/>
      <c r="BF24" s="503"/>
      <c r="BG24" s="503"/>
      <c r="BH24" s="503"/>
      <c r="BI24" s="503"/>
      <c r="BJ24" s="503"/>
      <c r="BK24" s="503"/>
      <c r="BL24" s="503"/>
      <c r="BM24" s="503"/>
      <c r="BN24" s="503"/>
      <c r="BO24" s="503"/>
      <c r="BP24" s="503"/>
      <c r="BQ24" s="503"/>
      <c r="BR24" s="503"/>
      <c r="BS24" s="503"/>
    </row>
    <row r="25" s="337" customFormat="true" ht="27.75" hidden="false" customHeight="true" outlineLevel="0" collapsed="false">
      <c r="A25" s="300" t="s">
        <v>263</v>
      </c>
      <c r="B25" s="369" t="n">
        <f aca="false">recette!B19*B$8</f>
        <v>0</v>
      </c>
      <c r="C25" s="369" t="n">
        <f aca="false">recette!C19*C$8</f>
        <v>0</v>
      </c>
      <c r="D25" s="369" t="n">
        <f aca="false">recette!D19*D$8</f>
        <v>0</v>
      </c>
      <c r="E25" s="370"/>
      <c r="F25" s="369" t="n">
        <f aca="false">recette!F19*F$8</f>
        <v>0</v>
      </c>
      <c r="G25" s="504" t="n">
        <f aca="false">recette!G19*G$8</f>
        <v>0</v>
      </c>
      <c r="H25" s="369" t="n">
        <f aca="false">recette!H19*H$8</f>
        <v>0</v>
      </c>
      <c r="I25" s="370"/>
      <c r="J25" s="369" t="n">
        <f aca="false">recette!J19*J$8</f>
        <v>0</v>
      </c>
      <c r="K25" s="369" t="n">
        <f aca="false">recette!K19*K$8</f>
        <v>0</v>
      </c>
      <c r="L25" s="370"/>
      <c r="M25" s="369" t="n">
        <f aca="false">recette!M19*M$8</f>
        <v>0</v>
      </c>
      <c r="N25" s="369"/>
      <c r="O25" s="370"/>
      <c r="P25" s="369" t="n">
        <f aca="false">recette!P19*P$8</f>
        <v>0</v>
      </c>
      <c r="Q25" s="370"/>
      <c r="R25" s="369" t="n">
        <f aca="false">recette!R19*R$8</f>
        <v>0</v>
      </c>
      <c r="S25" s="370"/>
      <c r="T25" s="369" t="n">
        <f aca="false">recette!T19*T$8</f>
        <v>0</v>
      </c>
      <c r="U25" s="370"/>
      <c r="V25" s="369" t="n">
        <f aca="false">recette!V19*V$8</f>
        <v>0</v>
      </c>
      <c r="W25" s="370"/>
      <c r="X25" s="504" t="n">
        <f aca="false">recette!X19*X$8</f>
        <v>0</v>
      </c>
      <c r="Y25" s="370"/>
      <c r="Z25" s="537" t="e">
        <f aca="false">recette!Z19*Z$8</f>
        <v>#DIV/0!</v>
      </c>
      <c r="AA25" s="370"/>
      <c r="AB25" s="369" t="n">
        <f aca="false">recette!AB19*AB$8</f>
        <v>0</v>
      </c>
      <c r="AC25" s="369"/>
      <c r="AD25" s="369" t="n">
        <f aca="false">recette!AD19*AD$8</f>
        <v>0</v>
      </c>
      <c r="AE25" s="369"/>
      <c r="AF25" s="369" t="n">
        <f aca="false">recette!AF19*AF$8</f>
        <v>0</v>
      </c>
      <c r="AG25" s="369"/>
      <c r="AH25" s="369" t="n">
        <f aca="false">recette!AH19*AH$8</f>
        <v>0</v>
      </c>
      <c r="AI25" s="369" t="n">
        <f aca="false">recette!AI19*AI$8</f>
        <v>0</v>
      </c>
      <c r="AK25" s="369" t="n">
        <f aca="false">recette!AJ19*AK$8</f>
        <v>0</v>
      </c>
      <c r="AL25" s="369"/>
      <c r="AM25" s="369" t="n">
        <f aca="false">recette!AL19*AM$8</f>
        <v>0</v>
      </c>
      <c r="AN25" s="369"/>
      <c r="AO25" s="514" t="n">
        <f aca="false">recette!AN18*AO$8</f>
        <v>0</v>
      </c>
      <c r="AP25" s="377" t="n">
        <f aca="false">recette!AO18*AP$8</f>
        <v>0</v>
      </c>
      <c r="AQ25" s="369" t="n">
        <f aca="false">recette!AP19*AQ$8</f>
        <v>0</v>
      </c>
      <c r="AR25" s="369" t="n">
        <f aca="false">recette!AQ19*AR$8</f>
        <v>0</v>
      </c>
      <c r="AS25" s="369"/>
      <c r="AT25" s="369"/>
      <c r="AU25" s="513"/>
      <c r="AX25" s="469" t="e">
        <f aca="false">SUM(B25:AK25)</f>
        <v>#DIV/0!</v>
      </c>
    </row>
    <row r="26" s="502" customFormat="true" ht="27.75" hidden="false" customHeight="true" outlineLevel="0" collapsed="false">
      <c r="A26" s="495" t="s">
        <v>322</v>
      </c>
      <c r="B26" s="397" t="n">
        <f aca="false">recette!B20*B$8</f>
        <v>0</v>
      </c>
      <c r="C26" s="398" t="n">
        <f aca="false">recette!C20*C$8</f>
        <v>0</v>
      </c>
      <c r="D26" s="397" t="n">
        <f aca="false">recette!D20*D$8</f>
        <v>0</v>
      </c>
      <c r="E26" s="370"/>
      <c r="F26" s="399" t="n">
        <f aca="false">recette!F20*F$8</f>
        <v>0</v>
      </c>
      <c r="G26" s="505" t="n">
        <f aca="false">recette!G20*G$8</f>
        <v>0</v>
      </c>
      <c r="H26" s="399" t="n">
        <f aca="false">recette!H20*H$8</f>
        <v>0</v>
      </c>
      <c r="I26" s="370"/>
      <c r="J26" s="401" t="n">
        <f aca="false">recette!J20*J$8</f>
        <v>0</v>
      </c>
      <c r="K26" s="497" t="n">
        <f aca="false">recette!K20*K$8</f>
        <v>0</v>
      </c>
      <c r="L26" s="370"/>
      <c r="M26" s="403" t="n">
        <f aca="false">recette!M20*M$8</f>
        <v>0</v>
      </c>
      <c r="N26" s="404"/>
      <c r="O26" s="370"/>
      <c r="P26" s="405" t="n">
        <f aca="false">recette!P20*P$8</f>
        <v>0</v>
      </c>
      <c r="Q26" s="370"/>
      <c r="R26" s="406" t="n">
        <f aca="false">recette!R20*R$8</f>
        <v>0</v>
      </c>
      <c r="S26" s="370"/>
      <c r="T26" s="498" t="n">
        <f aca="false">recette!T20*T$8</f>
        <v>0</v>
      </c>
      <c r="U26" s="370"/>
      <c r="V26" s="407" t="n">
        <f aca="false">recette!V20*V$8</f>
        <v>0</v>
      </c>
      <c r="W26" s="370"/>
      <c r="X26" s="505" t="n">
        <f aca="false">recette!X20*X$8</f>
        <v>0</v>
      </c>
      <c r="Y26" s="370"/>
      <c r="Z26" s="506" t="e">
        <f aca="false">recette!Z20*Z$8</f>
        <v>#DIV/0!</v>
      </c>
      <c r="AA26" s="370"/>
      <c r="AB26" s="408" t="n">
        <f aca="false">recette!AB20*AB$8</f>
        <v>0</v>
      </c>
      <c r="AC26" s="369"/>
      <c r="AD26" s="500" t="n">
        <f aca="false">recette!AD20*AD$8</f>
        <v>0</v>
      </c>
      <c r="AE26" s="369"/>
      <c r="AF26" s="394" t="n">
        <f aca="false">recette!AF20*AF$8</f>
        <v>0</v>
      </c>
      <c r="AG26" s="369"/>
      <c r="AH26" s="397" t="n">
        <f aca="false">recette!AH20*AH$8</f>
        <v>0</v>
      </c>
      <c r="AI26" s="501" t="n">
        <f aca="false">recette!AI20*AI$8</f>
        <v>0</v>
      </c>
      <c r="AJ26" s="337"/>
      <c r="AK26" s="397" t="n">
        <f aca="false">recette!AJ20*AK$8</f>
        <v>0</v>
      </c>
      <c r="AL26" s="369"/>
      <c r="AM26" s="397" t="n">
        <f aca="false">recette!AL20*AM$8</f>
        <v>0</v>
      </c>
      <c r="AN26" s="397"/>
      <c r="AO26" s="514" t="n">
        <f aca="false">recette!AN19*AO$8</f>
        <v>0</v>
      </c>
      <c r="AP26" s="377" t="n">
        <f aca="false">recette!AO19*AP$8</f>
        <v>0</v>
      </c>
      <c r="AQ26" s="397" t="n">
        <f aca="false">recette!AP20*AQ$8</f>
        <v>0</v>
      </c>
      <c r="AR26" s="397" t="n">
        <f aca="false">recette!AQ20*AR$8</f>
        <v>0</v>
      </c>
      <c r="AS26" s="379"/>
      <c r="AT26" s="515"/>
      <c r="AU26" s="491"/>
      <c r="AX26" s="469" t="e">
        <f aca="false">SUM(B26:AK26)</f>
        <v>#DIV/0!</v>
      </c>
      <c r="AY26" s="337"/>
      <c r="AZ26" s="337"/>
      <c r="BA26" s="337"/>
      <c r="BB26" s="337"/>
      <c r="BC26" s="337"/>
      <c r="BD26" s="337"/>
      <c r="BE26" s="503"/>
      <c r="BF26" s="503"/>
      <c r="BG26" s="503"/>
      <c r="BH26" s="503"/>
      <c r="BI26" s="503"/>
      <c r="BJ26" s="503"/>
      <c r="BK26" s="503"/>
      <c r="BL26" s="503"/>
      <c r="BM26" s="503"/>
      <c r="BN26" s="503"/>
      <c r="BO26" s="503"/>
      <c r="BP26" s="503"/>
      <c r="BQ26" s="503"/>
      <c r="BR26" s="503"/>
      <c r="BS26" s="503"/>
    </row>
    <row r="27" s="523" customFormat="true" ht="27.75" hidden="false" customHeight="true" outlineLevel="0" collapsed="false">
      <c r="A27" s="495" t="s">
        <v>266</v>
      </c>
      <c r="B27" s="397"/>
      <c r="C27" s="398"/>
      <c r="D27" s="397"/>
      <c r="E27" s="370"/>
      <c r="F27" s="399"/>
      <c r="G27" s="521"/>
      <c r="H27" s="399"/>
      <c r="I27" s="370"/>
      <c r="J27" s="401"/>
      <c r="K27" s="497"/>
      <c r="L27" s="370"/>
      <c r="M27" s="403"/>
      <c r="N27" s="404"/>
      <c r="O27" s="370"/>
      <c r="P27" s="405"/>
      <c r="Q27" s="370"/>
      <c r="R27" s="406"/>
      <c r="S27" s="370"/>
      <c r="T27" s="498"/>
      <c r="U27" s="370"/>
      <c r="V27" s="407"/>
      <c r="W27" s="370"/>
      <c r="X27" s="521"/>
      <c r="Y27" s="370"/>
      <c r="Z27" s="522"/>
      <c r="AA27" s="370"/>
      <c r="AB27" s="408"/>
      <c r="AC27" s="369"/>
      <c r="AD27" s="500"/>
      <c r="AE27" s="369"/>
      <c r="AF27" s="394"/>
      <c r="AG27" s="369"/>
      <c r="AH27" s="397" t="n">
        <f aca="false">recette!AH21*AH$8</f>
        <v>0</v>
      </c>
      <c r="AI27" s="501" t="n">
        <f aca="false">recette!AI21*AI$8</f>
        <v>0</v>
      </c>
      <c r="AJ27" s="337"/>
      <c r="AK27" s="397"/>
      <c r="AL27" s="369"/>
      <c r="AM27" s="397"/>
      <c r="AN27" s="397"/>
      <c r="AO27" s="514" t="n">
        <f aca="false">recette!AN20*AO$8</f>
        <v>0</v>
      </c>
      <c r="AP27" s="377" t="n">
        <f aca="false">recette!AO20*AP$8</f>
        <v>0</v>
      </c>
      <c r="AQ27" s="397"/>
      <c r="AR27" s="397"/>
      <c r="AS27" s="379"/>
      <c r="AT27" s="515"/>
      <c r="AU27" s="491"/>
      <c r="AX27" s="469"/>
      <c r="AY27" s="337"/>
      <c r="AZ27" s="337"/>
      <c r="BA27" s="337"/>
      <c r="BB27" s="337"/>
      <c r="BC27" s="337"/>
      <c r="BD27" s="337"/>
      <c r="BE27" s="337"/>
      <c r="BF27" s="337"/>
      <c r="BG27" s="337"/>
      <c r="BH27" s="337"/>
      <c r="BI27" s="337"/>
      <c r="BJ27" s="337"/>
      <c r="BK27" s="337"/>
      <c r="BL27" s="337"/>
      <c r="BM27" s="337"/>
      <c r="BN27" s="337"/>
      <c r="BO27" s="337"/>
      <c r="BP27" s="337"/>
      <c r="BQ27" s="337"/>
      <c r="BR27" s="337"/>
      <c r="BS27" s="337"/>
    </row>
    <row r="28" s="337" customFormat="true" ht="27.75" hidden="false" customHeight="true" outlineLevel="0" collapsed="false">
      <c r="A28" s="300" t="s">
        <v>267</v>
      </c>
      <c r="B28" s="369" t="n">
        <f aca="false">recette!B22*B$8</f>
        <v>0</v>
      </c>
      <c r="C28" s="369" t="n">
        <f aca="false">recette!C22*C$8</f>
        <v>0</v>
      </c>
      <c r="D28" s="369" t="n">
        <f aca="false">recette!D22*D$8</f>
        <v>0</v>
      </c>
      <c r="E28" s="370"/>
      <c r="F28" s="369" t="n">
        <f aca="false">recette!F22*F$8</f>
        <v>0</v>
      </c>
      <c r="G28" s="504" t="n">
        <f aca="false">recette!G22*G$8</f>
        <v>0</v>
      </c>
      <c r="H28" s="369" t="n">
        <f aca="false">recette!H22*H$8</f>
        <v>0</v>
      </c>
      <c r="I28" s="370"/>
      <c r="J28" s="369" t="n">
        <f aca="false">recette!J22*J$8</f>
        <v>0</v>
      </c>
      <c r="K28" s="369" t="n">
        <f aca="false">recette!K22*K$8</f>
        <v>0</v>
      </c>
      <c r="L28" s="370"/>
      <c r="M28" s="369" t="n">
        <f aca="false">recette!M22*M$8</f>
        <v>0</v>
      </c>
      <c r="N28" s="369"/>
      <c r="O28" s="370"/>
      <c r="P28" s="369" t="n">
        <f aca="false">recette!P22*P$8</f>
        <v>0</v>
      </c>
      <c r="Q28" s="370"/>
      <c r="R28" s="369" t="n">
        <f aca="false">recette!R22*R$8</f>
        <v>0</v>
      </c>
      <c r="S28" s="370"/>
      <c r="T28" s="369" t="n">
        <f aca="false">recette!T22*T$8</f>
        <v>0</v>
      </c>
      <c r="U28" s="370"/>
      <c r="V28" s="369" t="n">
        <f aca="false">recette!V22*V$8</f>
        <v>0</v>
      </c>
      <c r="W28" s="370"/>
      <c r="X28" s="504" t="n">
        <f aca="false">recette!X22*X$8</f>
        <v>0</v>
      </c>
      <c r="Y28" s="370"/>
      <c r="Z28" s="537" t="e">
        <f aca="false">recette!Z22*Z$8</f>
        <v>#DIV/0!</v>
      </c>
      <c r="AA28" s="370"/>
      <c r="AB28" s="369" t="n">
        <f aca="false">recette!AB22*AB$8</f>
        <v>0</v>
      </c>
      <c r="AC28" s="369"/>
      <c r="AD28" s="369" t="n">
        <f aca="false">recette!AD22*AD$8</f>
        <v>0</v>
      </c>
      <c r="AE28" s="369"/>
      <c r="AF28" s="369" t="n">
        <f aca="false">recette!AF22*AF$8</f>
        <v>0</v>
      </c>
      <c r="AG28" s="369"/>
      <c r="AH28" s="369" t="n">
        <f aca="false">recette!AH22*AH$8</f>
        <v>0</v>
      </c>
      <c r="AI28" s="369" t="n">
        <f aca="false">recette!AI22*AI$8</f>
        <v>0</v>
      </c>
      <c r="AK28" s="369" t="n">
        <f aca="false">recette!AJ22*AK$8</f>
        <v>0</v>
      </c>
      <c r="AL28" s="369"/>
      <c r="AM28" s="369" t="n">
        <f aca="false">recette!AL22*AM$8</f>
        <v>0</v>
      </c>
      <c r="AN28" s="369" t="n">
        <f aca="false">recette!AM22*AN$8</f>
        <v>0</v>
      </c>
      <c r="AO28" s="514" t="n">
        <f aca="false">recette!AN21*AO$8</f>
        <v>0</v>
      </c>
      <c r="AP28" s="377" t="n">
        <f aca="false">recette!AO21*AP$8</f>
        <v>0</v>
      </c>
      <c r="AQ28" s="369" t="n">
        <f aca="false">recette!AP22*AQ$8</f>
        <v>0</v>
      </c>
      <c r="AR28" s="369" t="n">
        <f aca="false">recette!AQ22*AR$8</f>
        <v>0</v>
      </c>
      <c r="AS28" s="369" t="n">
        <f aca="false">recette!AR22*AS$8</f>
        <v>0</v>
      </c>
      <c r="AT28" s="369" t="n">
        <f aca="false">recette!AS22*AT$8</f>
        <v>0</v>
      </c>
      <c r="AU28" s="513"/>
      <c r="AX28" s="469" t="e">
        <f aca="false">SUM(B28:AK28)</f>
        <v>#DIV/0!</v>
      </c>
    </row>
    <row r="29" s="502" customFormat="true" ht="27.75" hidden="false" customHeight="true" outlineLevel="0" collapsed="false">
      <c r="A29" s="495" t="s">
        <v>323</v>
      </c>
      <c r="B29" s="397" t="n">
        <f aca="false">recette!B23*B$8</f>
        <v>0</v>
      </c>
      <c r="C29" s="398" t="n">
        <f aca="false">recette!C23*C$8</f>
        <v>0</v>
      </c>
      <c r="D29" s="397" t="n">
        <f aca="false">recette!D23*D$8</f>
        <v>0</v>
      </c>
      <c r="E29" s="370"/>
      <c r="F29" s="399" t="n">
        <f aca="false">recette!F23*F$8</f>
        <v>0</v>
      </c>
      <c r="G29" s="505" t="n">
        <f aca="false">recette!G23*G$8</f>
        <v>0</v>
      </c>
      <c r="H29" s="399" t="n">
        <f aca="false">recette!H23*H$8</f>
        <v>0</v>
      </c>
      <c r="I29" s="370"/>
      <c r="J29" s="401" t="n">
        <f aca="false">recette!J23*J$8</f>
        <v>0</v>
      </c>
      <c r="K29" s="497" t="n">
        <f aca="false">recette!K23*K$8</f>
        <v>0</v>
      </c>
      <c r="L29" s="370"/>
      <c r="M29" s="403" t="n">
        <f aca="false">recette!M23*M$8</f>
        <v>0</v>
      </c>
      <c r="N29" s="404"/>
      <c r="O29" s="370"/>
      <c r="P29" s="405" t="n">
        <f aca="false">recette!P23*P$8</f>
        <v>0</v>
      </c>
      <c r="Q29" s="370"/>
      <c r="R29" s="406" t="n">
        <f aca="false">recette!R23*R$8</f>
        <v>0</v>
      </c>
      <c r="S29" s="370"/>
      <c r="T29" s="498" t="n">
        <f aca="false">recette!T23*T$8</f>
        <v>0</v>
      </c>
      <c r="U29" s="370"/>
      <c r="V29" s="407" t="n">
        <f aca="false">recette!V23*V$8</f>
        <v>0</v>
      </c>
      <c r="W29" s="370"/>
      <c r="X29" s="505" t="n">
        <f aca="false">recette!X27*X$8</f>
        <v>0</v>
      </c>
      <c r="Y29" s="370"/>
      <c r="Z29" s="506" t="e">
        <f aca="false">recette!Z27*Z$8</f>
        <v>#DIV/0!</v>
      </c>
      <c r="AA29" s="370"/>
      <c r="AB29" s="408" t="n">
        <f aca="false">recette!AB23*AB$8</f>
        <v>0</v>
      </c>
      <c r="AC29" s="369"/>
      <c r="AD29" s="500" t="n">
        <f aca="false">recette!AD23*AD$8</f>
        <v>0</v>
      </c>
      <c r="AE29" s="369"/>
      <c r="AF29" s="394" t="n">
        <f aca="false">recette!AF23*AF$8</f>
        <v>0</v>
      </c>
      <c r="AG29" s="369"/>
      <c r="AH29" s="397" t="n">
        <f aca="false">recette!AH23*AH$8</f>
        <v>0</v>
      </c>
      <c r="AI29" s="501" t="n">
        <f aca="false">recette!AI23*AI$8</f>
        <v>0</v>
      </c>
      <c r="AJ29" s="337"/>
      <c r="AK29" s="397" t="n">
        <f aca="false">recette!AJ23*AK$8</f>
        <v>0</v>
      </c>
      <c r="AL29" s="369"/>
      <c r="AM29" s="397" t="n">
        <f aca="false">recette!AL27*AM$8</f>
        <v>0</v>
      </c>
      <c r="AN29" s="397"/>
      <c r="AO29" s="514" t="n">
        <f aca="false">recette!AN22*AO$8</f>
        <v>0</v>
      </c>
      <c r="AP29" s="377" t="n">
        <f aca="false">recette!AO22*AP$8</f>
        <v>0</v>
      </c>
      <c r="AQ29" s="397" t="n">
        <f aca="false">recette!AP27*AQ$8</f>
        <v>0</v>
      </c>
      <c r="AR29" s="397" t="n">
        <f aca="false">recette!AQ27*AR$8</f>
        <v>0</v>
      </c>
      <c r="AS29" s="379"/>
      <c r="AT29" s="515"/>
      <c r="AU29" s="491"/>
      <c r="AV29" s="502" t="n">
        <f aca="false">50/1.918</f>
        <v>26.0688216892596</v>
      </c>
      <c r="AX29" s="469" t="e">
        <f aca="false">SUM(B29:AK29)</f>
        <v>#DIV/0!</v>
      </c>
      <c r="AY29" s="337"/>
      <c r="AZ29" s="337"/>
      <c r="BA29" s="337"/>
      <c r="BB29" s="337"/>
      <c r="BC29" s="337"/>
      <c r="BD29" s="337"/>
      <c r="BE29" s="503"/>
      <c r="BF29" s="503"/>
      <c r="BG29" s="503"/>
      <c r="BH29" s="503"/>
      <c r="BI29" s="503"/>
      <c r="BJ29" s="503"/>
      <c r="BK29" s="503"/>
      <c r="BL29" s="503"/>
      <c r="BM29" s="503"/>
      <c r="BN29" s="503"/>
      <c r="BO29" s="503"/>
      <c r="BP29" s="503"/>
      <c r="BQ29" s="503"/>
      <c r="BR29" s="503"/>
      <c r="BS29" s="503"/>
    </row>
    <row r="30" s="502" customFormat="true" ht="27.75" hidden="false" customHeight="true" outlineLevel="0" collapsed="false">
      <c r="A30" s="495" t="s">
        <v>272</v>
      </c>
      <c r="B30" s="397"/>
      <c r="C30" s="398"/>
      <c r="D30" s="397"/>
      <c r="E30" s="370"/>
      <c r="F30" s="399"/>
      <c r="G30" s="505"/>
      <c r="H30" s="399"/>
      <c r="I30" s="370"/>
      <c r="J30" s="401"/>
      <c r="K30" s="497"/>
      <c r="L30" s="370"/>
      <c r="M30" s="403"/>
      <c r="N30" s="404"/>
      <c r="O30" s="370"/>
      <c r="P30" s="405"/>
      <c r="Q30" s="370"/>
      <c r="R30" s="406"/>
      <c r="S30" s="370"/>
      <c r="T30" s="498"/>
      <c r="U30" s="370"/>
      <c r="V30" s="407"/>
      <c r="W30" s="370"/>
      <c r="X30" s="505"/>
      <c r="Y30" s="370"/>
      <c r="Z30" s="506"/>
      <c r="AA30" s="370"/>
      <c r="AB30" s="408"/>
      <c r="AC30" s="369"/>
      <c r="AD30" s="500"/>
      <c r="AE30" s="369"/>
      <c r="AF30" s="394"/>
      <c r="AG30" s="369"/>
      <c r="AH30" s="397"/>
      <c r="AI30" s="501"/>
      <c r="AJ30" s="337"/>
      <c r="AK30" s="397"/>
      <c r="AL30" s="369"/>
      <c r="AM30" s="397"/>
      <c r="AN30" s="397"/>
      <c r="AO30" s="514" t="n">
        <f aca="false">recette!AN23*AO$8</f>
        <v>0</v>
      </c>
      <c r="AP30" s="377" t="n">
        <f aca="false">recette!AO23*AP$8</f>
        <v>0</v>
      </c>
      <c r="AQ30" s="397"/>
      <c r="AR30" s="397" t="n">
        <f aca="false">recette!AQ28*AR$8</f>
        <v>0</v>
      </c>
      <c r="AS30" s="379"/>
      <c r="AT30" s="515"/>
      <c r="AU30" s="491"/>
      <c r="AX30" s="469"/>
      <c r="AY30" s="337"/>
      <c r="AZ30" s="337"/>
      <c r="BA30" s="337"/>
      <c r="BB30" s="337"/>
      <c r="BC30" s="337"/>
      <c r="BD30" s="337"/>
      <c r="BE30" s="503"/>
      <c r="BF30" s="503"/>
      <c r="BG30" s="503"/>
      <c r="BH30" s="503"/>
      <c r="BI30" s="503"/>
      <c r="BJ30" s="503"/>
      <c r="BK30" s="503"/>
      <c r="BL30" s="503"/>
      <c r="BM30" s="503"/>
      <c r="BN30" s="503"/>
      <c r="BO30" s="503"/>
      <c r="BP30" s="503"/>
      <c r="BQ30" s="503"/>
      <c r="BR30" s="503"/>
      <c r="BS30" s="503"/>
    </row>
    <row r="31" s="502" customFormat="true" ht="27.75" hidden="false" customHeight="true" outlineLevel="0" collapsed="false">
      <c r="A31" s="495" t="s">
        <v>324</v>
      </c>
      <c r="B31" s="397"/>
      <c r="C31" s="398"/>
      <c r="D31" s="397"/>
      <c r="E31" s="370"/>
      <c r="F31" s="399"/>
      <c r="G31" s="505"/>
      <c r="H31" s="399"/>
      <c r="I31" s="370"/>
      <c r="J31" s="401"/>
      <c r="K31" s="497"/>
      <c r="L31" s="370"/>
      <c r="M31" s="403"/>
      <c r="N31" s="404"/>
      <c r="O31" s="370"/>
      <c r="P31" s="405"/>
      <c r="Q31" s="370"/>
      <c r="R31" s="406"/>
      <c r="S31" s="370"/>
      <c r="T31" s="498"/>
      <c r="U31" s="370"/>
      <c r="V31" s="407"/>
      <c r="W31" s="370"/>
      <c r="X31" s="505"/>
      <c r="Y31" s="370"/>
      <c r="Z31" s="506"/>
      <c r="AA31" s="370"/>
      <c r="AB31" s="408"/>
      <c r="AC31" s="369"/>
      <c r="AD31" s="500"/>
      <c r="AE31" s="369"/>
      <c r="AF31" s="394"/>
      <c r="AG31" s="369"/>
      <c r="AH31" s="397"/>
      <c r="AI31" s="501"/>
      <c r="AJ31" s="337"/>
      <c r="AK31" s="397"/>
      <c r="AL31" s="369"/>
      <c r="AM31" s="397" t="n">
        <f aca="false">recette!AL23*AM$8</f>
        <v>0</v>
      </c>
      <c r="AN31" s="397"/>
      <c r="AO31" s="514" t="n">
        <f aca="false">recette!AN24*AO$8</f>
        <v>0</v>
      </c>
      <c r="AP31" s="377" t="n">
        <f aca="false">recette!AO24*AP$8</f>
        <v>0</v>
      </c>
      <c r="AQ31" s="397" t="n">
        <f aca="false">recette!AP23*AQ$8</f>
        <v>0</v>
      </c>
      <c r="AR31" s="397" t="n">
        <f aca="false">recette!AQ23*AR$8</f>
        <v>0</v>
      </c>
      <c r="AS31" s="379"/>
      <c r="AT31" s="515"/>
      <c r="AU31" s="491"/>
      <c r="AX31" s="469"/>
      <c r="AY31" s="337"/>
      <c r="AZ31" s="337"/>
      <c r="BA31" s="337"/>
      <c r="BB31" s="337"/>
      <c r="BC31" s="337"/>
      <c r="BD31" s="337"/>
      <c r="BE31" s="503"/>
      <c r="BF31" s="503"/>
      <c r="BG31" s="503"/>
      <c r="BH31" s="503"/>
      <c r="BI31" s="503"/>
      <c r="BJ31" s="503"/>
      <c r="BK31" s="503"/>
      <c r="BL31" s="503"/>
      <c r="BM31" s="503"/>
      <c r="BN31" s="503"/>
      <c r="BO31" s="503"/>
      <c r="BP31" s="503"/>
      <c r="BQ31" s="503"/>
      <c r="BR31" s="503"/>
      <c r="BS31" s="503"/>
    </row>
    <row r="32" s="502" customFormat="true" ht="27.75" hidden="false" customHeight="true" outlineLevel="0" collapsed="false">
      <c r="A32" s="495" t="s">
        <v>73</v>
      </c>
      <c r="B32" s="397"/>
      <c r="C32" s="398"/>
      <c r="D32" s="397"/>
      <c r="E32" s="370"/>
      <c r="F32" s="399"/>
      <c r="G32" s="505"/>
      <c r="H32" s="399"/>
      <c r="I32" s="370"/>
      <c r="J32" s="401"/>
      <c r="K32" s="497"/>
      <c r="L32" s="370"/>
      <c r="M32" s="403"/>
      <c r="N32" s="404"/>
      <c r="O32" s="370"/>
      <c r="P32" s="405"/>
      <c r="Q32" s="370"/>
      <c r="R32" s="406"/>
      <c r="S32" s="370"/>
      <c r="T32" s="498"/>
      <c r="U32" s="370"/>
      <c r="V32" s="407"/>
      <c r="W32" s="370"/>
      <c r="X32" s="505"/>
      <c r="Y32" s="370"/>
      <c r="Z32" s="506"/>
      <c r="AA32" s="370"/>
      <c r="AB32" s="408"/>
      <c r="AC32" s="369"/>
      <c r="AD32" s="500"/>
      <c r="AE32" s="369"/>
      <c r="AF32" s="394"/>
      <c r="AG32" s="369"/>
      <c r="AH32" s="397"/>
      <c r="AI32" s="501"/>
      <c r="AJ32" s="337"/>
      <c r="AK32" s="397"/>
      <c r="AL32" s="369"/>
      <c r="AM32" s="397"/>
      <c r="AN32" s="397" t="n">
        <f aca="false">recette!AM24*AN$8</f>
        <v>0</v>
      </c>
      <c r="AO32" s="514" t="n">
        <f aca="false">recette!AN25*AO$8</f>
        <v>0</v>
      </c>
      <c r="AP32" s="377" t="n">
        <f aca="false">recette!AO25*AP$8</f>
        <v>0</v>
      </c>
      <c r="AQ32" s="397"/>
      <c r="AR32" s="397"/>
      <c r="AS32" s="379"/>
      <c r="AT32" s="515"/>
      <c r="AU32" s="491"/>
      <c r="AX32" s="469"/>
      <c r="AY32" s="337"/>
      <c r="AZ32" s="337"/>
      <c r="BA32" s="337"/>
      <c r="BB32" s="337"/>
      <c r="BC32" s="337"/>
      <c r="BD32" s="337"/>
      <c r="BE32" s="503"/>
      <c r="BF32" s="503"/>
      <c r="BG32" s="503"/>
      <c r="BH32" s="503"/>
      <c r="BI32" s="503"/>
      <c r="BJ32" s="503"/>
      <c r="BK32" s="503"/>
      <c r="BL32" s="503"/>
      <c r="BM32" s="503"/>
      <c r="BN32" s="503"/>
      <c r="BO32" s="503"/>
      <c r="BP32" s="503"/>
      <c r="BQ32" s="503"/>
      <c r="BR32" s="503"/>
      <c r="BS32" s="503"/>
    </row>
    <row r="33" s="502" customFormat="true" ht="27.75" hidden="false" customHeight="true" outlineLevel="0" collapsed="false">
      <c r="A33" s="495" t="s">
        <v>326</v>
      </c>
      <c r="B33" s="397"/>
      <c r="C33" s="398"/>
      <c r="D33" s="397"/>
      <c r="E33" s="370"/>
      <c r="F33" s="399"/>
      <c r="G33" s="505"/>
      <c r="H33" s="399"/>
      <c r="I33" s="370"/>
      <c r="J33" s="401"/>
      <c r="K33" s="497"/>
      <c r="L33" s="370"/>
      <c r="M33" s="403"/>
      <c r="N33" s="404"/>
      <c r="O33" s="370"/>
      <c r="P33" s="405"/>
      <c r="Q33" s="370"/>
      <c r="R33" s="406"/>
      <c r="S33" s="370"/>
      <c r="T33" s="498"/>
      <c r="U33" s="370"/>
      <c r="V33" s="407"/>
      <c r="W33" s="370"/>
      <c r="X33" s="505"/>
      <c r="Y33" s="370"/>
      <c r="Z33" s="506"/>
      <c r="AA33" s="370"/>
      <c r="AB33" s="408"/>
      <c r="AC33" s="369"/>
      <c r="AD33" s="500"/>
      <c r="AE33" s="369"/>
      <c r="AF33" s="394"/>
      <c r="AG33" s="369"/>
      <c r="AH33" s="397"/>
      <c r="AI33" s="501"/>
      <c r="AJ33" s="337"/>
      <c r="AK33" s="397"/>
      <c r="AL33" s="369"/>
      <c r="AM33" s="397" t="n">
        <f aca="false">recette!AL25*AM$8</f>
        <v>0</v>
      </c>
      <c r="AN33" s="397" t="n">
        <f aca="false">recette!AM25*AN$8</f>
        <v>0</v>
      </c>
      <c r="AO33" s="514" t="n">
        <f aca="false">recette!AN26*AO$8</f>
        <v>0</v>
      </c>
      <c r="AP33" s="377" t="n">
        <f aca="false">recette!AO26*AP$8</f>
        <v>0</v>
      </c>
      <c r="AQ33" s="397" t="n">
        <f aca="false">recette!AP25*AQ$8</f>
        <v>0</v>
      </c>
      <c r="AR33" s="397" t="n">
        <f aca="false">recette!AQ25*AR$8</f>
        <v>0</v>
      </c>
      <c r="AS33" s="379"/>
      <c r="AT33" s="515"/>
      <c r="AU33" s="491"/>
      <c r="AX33" s="469"/>
      <c r="AY33" s="337"/>
      <c r="AZ33" s="337"/>
      <c r="BA33" s="337"/>
      <c r="BB33" s="337"/>
      <c r="BC33" s="337"/>
      <c r="BD33" s="337"/>
      <c r="BE33" s="503"/>
      <c r="BF33" s="503"/>
      <c r="BG33" s="503"/>
      <c r="BH33" s="503"/>
      <c r="BI33" s="503"/>
      <c r="BJ33" s="503"/>
      <c r="BK33" s="503"/>
      <c r="BL33" s="503"/>
      <c r="BM33" s="503"/>
      <c r="BN33" s="503"/>
      <c r="BO33" s="503"/>
      <c r="BP33" s="503"/>
      <c r="BQ33" s="503"/>
      <c r="BR33" s="503"/>
      <c r="BS33" s="503"/>
    </row>
    <row r="34" s="337" customFormat="true" ht="27.75" hidden="false" customHeight="true" outlineLevel="0" collapsed="false">
      <c r="A34" s="300" t="s">
        <v>327</v>
      </c>
      <c r="B34" s="369" t="n">
        <f aca="false">recette!B26*B$8</f>
        <v>0</v>
      </c>
      <c r="C34" s="369" t="n">
        <f aca="false">recette!C26*C$8</f>
        <v>0</v>
      </c>
      <c r="D34" s="369" t="n">
        <f aca="false">recette!D26*D$8</f>
        <v>0</v>
      </c>
      <c r="E34" s="370"/>
      <c r="F34" s="369" t="n">
        <f aca="false">recette!F26*F$8</f>
        <v>0</v>
      </c>
      <c r="G34" s="504" t="n">
        <f aca="false">recette!G26*G$8</f>
        <v>0</v>
      </c>
      <c r="H34" s="369" t="n">
        <f aca="false">recette!H26*H$8</f>
        <v>0</v>
      </c>
      <c r="I34" s="370"/>
      <c r="J34" s="369" t="n">
        <f aca="false">recette!J26*J$8</f>
        <v>0</v>
      </c>
      <c r="K34" s="369" t="n">
        <f aca="false">recette!K26*K$8</f>
        <v>0</v>
      </c>
      <c r="L34" s="370"/>
      <c r="M34" s="369" t="n">
        <f aca="false">recette!M26*M$8</f>
        <v>0</v>
      </c>
      <c r="N34" s="369"/>
      <c r="O34" s="370"/>
      <c r="P34" s="369" t="n">
        <f aca="false">recette!P26*P$8</f>
        <v>0</v>
      </c>
      <c r="Q34" s="370"/>
      <c r="R34" s="369" t="n">
        <f aca="false">recette!R26*R$8</f>
        <v>0</v>
      </c>
      <c r="S34" s="370"/>
      <c r="T34" s="369" t="n">
        <f aca="false">recette!T26*T$8</f>
        <v>0</v>
      </c>
      <c r="U34" s="370"/>
      <c r="V34" s="369" t="n">
        <f aca="false">recette!V26*V$8</f>
        <v>0</v>
      </c>
      <c r="W34" s="370"/>
      <c r="X34" s="504" t="n">
        <f aca="false">recette!X26*X$8</f>
        <v>0</v>
      </c>
      <c r="Y34" s="370"/>
      <c r="Z34" s="537" t="e">
        <f aca="false">recette!Z26*Z$8</f>
        <v>#DIV/0!</v>
      </c>
      <c r="AA34" s="370"/>
      <c r="AB34" s="369" t="n">
        <f aca="false">recette!AB26*AB$8</f>
        <v>0</v>
      </c>
      <c r="AC34" s="369"/>
      <c r="AD34" s="369" t="n">
        <f aca="false">recette!AD26*AD$8</f>
        <v>0</v>
      </c>
      <c r="AE34" s="369"/>
      <c r="AF34" s="369" t="n">
        <f aca="false">recette!AF26*AF$8</f>
        <v>0</v>
      </c>
      <c r="AG34" s="369"/>
      <c r="AH34" s="369" t="n">
        <f aca="false">recette!AH26*AH$8</f>
        <v>0</v>
      </c>
      <c r="AI34" s="369" t="n">
        <f aca="false">recette!AI26*AI$8</f>
        <v>0</v>
      </c>
      <c r="AK34" s="369" t="n">
        <f aca="false">recette!AJ26*AK$8</f>
        <v>0</v>
      </c>
      <c r="AL34" s="369"/>
      <c r="AM34" s="369" t="n">
        <f aca="false">recette!AL26*AM$8</f>
        <v>0</v>
      </c>
      <c r="AN34" s="369"/>
      <c r="AO34" s="514" t="n">
        <f aca="false">recette!AN27*AO$8</f>
        <v>0</v>
      </c>
      <c r="AP34" s="377" t="n">
        <f aca="false">recette!AO27*AP$8</f>
        <v>0</v>
      </c>
      <c r="AQ34" s="369" t="n">
        <f aca="false">recette!AP26*AQ$8</f>
        <v>0</v>
      </c>
      <c r="AR34" s="369" t="n">
        <f aca="false">recette!AQ26*AR$8</f>
        <v>0</v>
      </c>
      <c r="AS34" s="369"/>
      <c r="AT34" s="369"/>
      <c r="AU34" s="513"/>
      <c r="AV34" s="337" t="n">
        <f aca="false">356/12.222</f>
        <v>29.1278023236786</v>
      </c>
      <c r="AX34" s="469" t="e">
        <f aca="false">SUM(B34:AK34)</f>
        <v>#DIV/0!</v>
      </c>
    </row>
    <row r="35" s="502" customFormat="true" ht="27.75" hidden="false" customHeight="true" outlineLevel="0" collapsed="false">
      <c r="A35" s="524" t="s">
        <v>273</v>
      </c>
      <c r="B35" s="397" t="n">
        <f aca="false">recette!B29*B$8</f>
        <v>0</v>
      </c>
      <c r="C35" s="398" t="n">
        <f aca="false">recette!C29*C$8</f>
        <v>0</v>
      </c>
      <c r="D35" s="397" t="n">
        <f aca="false">recette!D29*D$8</f>
        <v>0</v>
      </c>
      <c r="E35" s="370"/>
      <c r="F35" s="399" t="n">
        <f aca="false">recette!F29*F$8</f>
        <v>0</v>
      </c>
      <c r="G35" s="505" t="n">
        <f aca="false">recette!G29*G$8</f>
        <v>0</v>
      </c>
      <c r="H35" s="399" t="n">
        <f aca="false">recette!H29*H$8</f>
        <v>0</v>
      </c>
      <c r="I35" s="370"/>
      <c r="J35" s="401" t="n">
        <f aca="false">recette!J29*J$8</f>
        <v>0</v>
      </c>
      <c r="K35" s="497" t="n">
        <f aca="false">recette!K29*K$8</f>
        <v>0</v>
      </c>
      <c r="L35" s="370"/>
      <c r="M35" s="403" t="n">
        <f aca="false">recette!M29*M$8</f>
        <v>0</v>
      </c>
      <c r="N35" s="404"/>
      <c r="O35" s="370"/>
      <c r="P35" s="405" t="n">
        <f aca="false">recette!P29*P$8</f>
        <v>0</v>
      </c>
      <c r="Q35" s="370"/>
      <c r="R35" s="406" t="n">
        <f aca="false">recette!R29*R$8</f>
        <v>0</v>
      </c>
      <c r="S35" s="370"/>
      <c r="T35" s="498" t="n">
        <f aca="false">recette!T29*T$8</f>
        <v>0</v>
      </c>
      <c r="U35" s="370"/>
      <c r="V35" s="407" t="n">
        <f aca="false">recette!V29*V$8</f>
        <v>0</v>
      </c>
      <c r="W35" s="370"/>
      <c r="X35" s="505" t="n">
        <f aca="false">recette!X29*X$8</f>
        <v>0</v>
      </c>
      <c r="Y35" s="370"/>
      <c r="Z35" s="506" t="e">
        <f aca="false">recette!Z29*Z$8</f>
        <v>#DIV/0!</v>
      </c>
      <c r="AA35" s="370"/>
      <c r="AB35" s="408" t="n">
        <f aca="false">recette!AB29*AB$8</f>
        <v>0</v>
      </c>
      <c r="AC35" s="369"/>
      <c r="AD35" s="500" t="n">
        <f aca="false">recette!AD29*AD$8</f>
        <v>0</v>
      </c>
      <c r="AE35" s="369"/>
      <c r="AF35" s="394" t="n">
        <f aca="false">recette!AF29*AF$8</f>
        <v>0</v>
      </c>
      <c r="AG35" s="369"/>
      <c r="AH35" s="397" t="n">
        <f aca="false">recette!AH29*AH$8</f>
        <v>0</v>
      </c>
      <c r="AI35" s="501" t="n">
        <f aca="false">recette!AI29*AI$8</f>
        <v>0</v>
      </c>
      <c r="AJ35" s="337"/>
      <c r="AK35" s="369" t="n">
        <f aca="false">recette!AJ29*AK$8</f>
        <v>0</v>
      </c>
      <c r="AL35" s="369"/>
      <c r="AM35" s="369" t="n">
        <f aca="false">recette!AL29*AM$8</f>
        <v>0</v>
      </c>
      <c r="AN35" s="369"/>
      <c r="AO35" s="514" t="n">
        <f aca="false">recette!AN29*AO$8</f>
        <v>0</v>
      </c>
      <c r="AP35" s="377" t="n">
        <f aca="false">recette!AO29*AP$8</f>
        <v>0</v>
      </c>
      <c r="AQ35" s="369" t="n">
        <f aca="false">recette!AP29*AQ$8</f>
        <v>0</v>
      </c>
      <c r="AR35" s="369" t="n">
        <f aca="false">recette!AQ29*AR$8</f>
        <v>0</v>
      </c>
      <c r="AS35" s="379" t="n">
        <f aca="false">recette!AR29*AS$8</f>
        <v>0</v>
      </c>
      <c r="AT35" s="515" t="n">
        <f aca="false">recette!AS29*AT$8</f>
        <v>0</v>
      </c>
      <c r="AU35" s="491"/>
      <c r="AX35" s="469" t="e">
        <f aca="false">SUM(B35:AK35)</f>
        <v>#DIV/0!</v>
      </c>
      <c r="AY35" s="337"/>
      <c r="AZ35" s="337"/>
      <c r="BA35" s="337"/>
      <c r="BB35" s="337"/>
      <c r="BC35" s="337"/>
      <c r="BD35" s="337"/>
      <c r="BE35" s="503"/>
      <c r="BF35" s="503"/>
      <c r="BG35" s="503"/>
      <c r="BH35" s="503"/>
      <c r="BI35" s="503"/>
      <c r="BJ35" s="503"/>
      <c r="BK35" s="503"/>
      <c r="BL35" s="503"/>
      <c r="BM35" s="503"/>
      <c r="BN35" s="503"/>
      <c r="BO35" s="503"/>
      <c r="BP35" s="503"/>
      <c r="BQ35" s="503"/>
      <c r="BR35" s="503"/>
      <c r="BS35" s="503"/>
    </row>
    <row r="36" s="503" customFormat="true" ht="27.75" hidden="false" customHeight="true" outlineLevel="0" collapsed="false">
      <c r="A36" s="428" t="s">
        <v>275</v>
      </c>
      <c r="B36" s="369"/>
      <c r="C36" s="369"/>
      <c r="D36" s="369"/>
      <c r="E36" s="370"/>
      <c r="F36" s="369"/>
      <c r="G36" s="507"/>
      <c r="H36" s="369"/>
      <c r="I36" s="370"/>
      <c r="J36" s="369"/>
      <c r="K36" s="369"/>
      <c r="L36" s="370"/>
      <c r="M36" s="369"/>
      <c r="N36" s="369"/>
      <c r="O36" s="370"/>
      <c r="P36" s="369"/>
      <c r="Q36" s="370"/>
      <c r="R36" s="400"/>
      <c r="S36" s="370"/>
      <c r="T36" s="369"/>
      <c r="U36" s="370"/>
      <c r="V36" s="369"/>
      <c r="W36" s="370"/>
      <c r="X36" s="507"/>
      <c r="Y36" s="370"/>
      <c r="Z36" s="506" t="e">
        <f aca="false">recette!Z30*Z$8</f>
        <v>#DIV/0!</v>
      </c>
      <c r="AA36" s="370"/>
      <c r="AB36" s="369"/>
      <c r="AC36" s="369"/>
      <c r="AD36" s="369"/>
      <c r="AE36" s="369"/>
      <c r="AF36" s="369" t="n">
        <f aca="false">recette!AF30*AF$8</f>
        <v>0</v>
      </c>
      <c r="AG36" s="369"/>
      <c r="AH36" s="369"/>
      <c r="AI36" s="369"/>
      <c r="AJ36" s="337"/>
      <c r="AK36" s="369" t="n">
        <v>0</v>
      </c>
      <c r="AL36" s="369"/>
      <c r="AM36" s="369" t="n">
        <v>0</v>
      </c>
      <c r="AN36" s="369"/>
      <c r="AO36" s="514"/>
      <c r="AP36" s="377"/>
      <c r="AQ36" s="369"/>
      <c r="AR36" s="369"/>
      <c r="AS36" s="369"/>
      <c r="AT36" s="369"/>
      <c r="AU36" s="491"/>
      <c r="AX36" s="469" t="e">
        <f aca="false">SUM(B36:AK36)</f>
        <v>#DIV/0!</v>
      </c>
      <c r="AY36" s="337"/>
      <c r="AZ36" s="337"/>
      <c r="BA36" s="337"/>
      <c r="BB36" s="337"/>
      <c r="BC36" s="337"/>
      <c r="BD36" s="337"/>
    </row>
    <row r="37" s="502" customFormat="true" ht="27.75" hidden="false" customHeight="true" outlineLevel="0" collapsed="false">
      <c r="A37" s="495" t="s">
        <v>277</v>
      </c>
      <c r="B37" s="397"/>
      <c r="C37" s="398"/>
      <c r="D37" s="397"/>
      <c r="E37" s="370"/>
      <c r="F37" s="399"/>
      <c r="G37" s="505"/>
      <c r="H37" s="399"/>
      <c r="I37" s="370"/>
      <c r="J37" s="401"/>
      <c r="K37" s="497"/>
      <c r="L37" s="370"/>
      <c r="M37" s="403"/>
      <c r="N37" s="404"/>
      <c r="O37" s="370"/>
      <c r="P37" s="405"/>
      <c r="Q37" s="370"/>
      <c r="R37" s="406"/>
      <c r="S37" s="370"/>
      <c r="T37" s="498"/>
      <c r="U37" s="370"/>
      <c r="V37" s="407"/>
      <c r="W37" s="370"/>
      <c r="X37" s="505"/>
      <c r="Y37" s="370"/>
      <c r="Z37" s="506" t="e">
        <f aca="false">recette!Z31*Z$8</f>
        <v>#DIV/0!</v>
      </c>
      <c r="AA37" s="370"/>
      <c r="AB37" s="408"/>
      <c r="AC37" s="369"/>
      <c r="AD37" s="500"/>
      <c r="AE37" s="369"/>
      <c r="AF37" s="394" t="n">
        <f aca="false">recette!AF31*AF$8</f>
        <v>0</v>
      </c>
      <c r="AG37" s="369"/>
      <c r="AH37" s="397"/>
      <c r="AI37" s="501"/>
      <c r="AJ37" s="337"/>
      <c r="AK37" s="369" t="n">
        <v>0</v>
      </c>
      <c r="AL37" s="369"/>
      <c r="AM37" s="369" t="n">
        <v>0</v>
      </c>
      <c r="AN37" s="369"/>
      <c r="AO37" s="514" t="n">
        <f aca="false">recette!AN30*AO$8</f>
        <v>0</v>
      </c>
      <c r="AP37" s="377" t="n">
        <f aca="false">recette!AO30*AP$8</f>
        <v>0</v>
      </c>
      <c r="AQ37" s="369"/>
      <c r="AR37" s="369"/>
      <c r="AS37" s="379"/>
      <c r="AT37" s="515"/>
      <c r="AU37" s="491"/>
      <c r="AX37" s="469" t="e">
        <f aca="false">SUM(B37:AK37)</f>
        <v>#DIV/0!</v>
      </c>
      <c r="AY37" s="337"/>
      <c r="AZ37" s="337"/>
      <c r="BA37" s="337"/>
      <c r="BB37" s="337"/>
      <c r="BC37" s="337"/>
      <c r="BD37" s="337"/>
      <c r="BE37" s="503"/>
      <c r="BF37" s="503"/>
      <c r="BG37" s="503"/>
      <c r="BH37" s="503"/>
      <c r="BI37" s="503"/>
      <c r="BJ37" s="503"/>
      <c r="BK37" s="503"/>
      <c r="BL37" s="503"/>
      <c r="BM37" s="503"/>
      <c r="BN37" s="503"/>
      <c r="BO37" s="503"/>
      <c r="BP37" s="503"/>
      <c r="BQ37" s="503"/>
      <c r="BR37" s="503"/>
      <c r="BS37" s="503"/>
    </row>
    <row r="38" s="523" customFormat="true" ht="27.75" hidden="false" customHeight="true" outlineLevel="0" collapsed="false">
      <c r="A38" s="495" t="s">
        <v>230</v>
      </c>
      <c r="B38" s="397"/>
      <c r="C38" s="398"/>
      <c r="D38" s="397"/>
      <c r="E38" s="370"/>
      <c r="F38" s="399"/>
      <c r="G38" s="521"/>
      <c r="H38" s="399"/>
      <c r="I38" s="370"/>
      <c r="J38" s="401"/>
      <c r="K38" s="497"/>
      <c r="L38" s="370"/>
      <c r="M38" s="403"/>
      <c r="N38" s="404"/>
      <c r="O38" s="370"/>
      <c r="P38" s="405"/>
      <c r="Q38" s="370"/>
      <c r="R38" s="406"/>
      <c r="S38" s="370"/>
      <c r="T38" s="498"/>
      <c r="U38" s="370"/>
      <c r="V38" s="407"/>
      <c r="W38" s="370"/>
      <c r="X38" s="521"/>
      <c r="Y38" s="370"/>
      <c r="Z38" s="506" t="e">
        <f aca="false">recette!Z32*Z$8</f>
        <v>#DIV/0!</v>
      </c>
      <c r="AA38" s="370"/>
      <c r="AB38" s="408"/>
      <c r="AC38" s="369"/>
      <c r="AD38" s="500"/>
      <c r="AE38" s="369"/>
      <c r="AF38" s="394"/>
      <c r="AG38" s="369"/>
      <c r="AH38" s="397"/>
      <c r="AI38" s="501"/>
      <c r="AJ38" s="337"/>
      <c r="AK38" s="369" t="n">
        <f aca="false">recette!AJ32*AK$8</f>
        <v>0</v>
      </c>
      <c r="AL38" s="369"/>
      <c r="AM38" s="369" t="n">
        <f aca="false">recette!AL32*AM$8</f>
        <v>0</v>
      </c>
      <c r="AN38" s="369"/>
      <c r="AO38" s="514" t="n">
        <f aca="false">recette!AN31*AO$8</f>
        <v>0</v>
      </c>
      <c r="AP38" s="377" t="n">
        <f aca="false">recette!AO31*AP$8</f>
        <v>0</v>
      </c>
      <c r="AQ38" s="369" t="n">
        <f aca="false">recette!AP32*AQ$8</f>
        <v>0</v>
      </c>
      <c r="AR38" s="369" t="n">
        <f aca="false">recette!AQ32*AR$8</f>
        <v>0</v>
      </c>
      <c r="AS38" s="379"/>
      <c r="AT38" s="515"/>
      <c r="AU38" s="491"/>
      <c r="AX38" s="469" t="e">
        <f aca="false">SUM(B38:AK38)</f>
        <v>#DIV/0!</v>
      </c>
      <c r="AY38" s="337"/>
      <c r="AZ38" s="337"/>
      <c r="BA38" s="337"/>
      <c r="BB38" s="337"/>
      <c r="BC38" s="337"/>
      <c r="BD38" s="337"/>
      <c r="BE38" s="337"/>
      <c r="BF38" s="337"/>
      <c r="BG38" s="337"/>
      <c r="BH38" s="337"/>
      <c r="BI38" s="337"/>
      <c r="BJ38" s="337"/>
      <c r="BK38" s="337"/>
      <c r="BL38" s="337"/>
      <c r="BM38" s="337"/>
      <c r="BN38" s="337"/>
      <c r="BO38" s="337"/>
      <c r="BP38" s="337"/>
      <c r="BQ38" s="337"/>
      <c r="BR38" s="337"/>
      <c r="BS38" s="337"/>
    </row>
    <row r="39" s="523" customFormat="true" ht="27.75" hidden="false" customHeight="true" outlineLevel="0" collapsed="false">
      <c r="A39" s="495" t="s">
        <v>279</v>
      </c>
      <c r="B39" s="397"/>
      <c r="C39" s="398"/>
      <c r="D39" s="397"/>
      <c r="E39" s="370"/>
      <c r="F39" s="399"/>
      <c r="G39" s="521"/>
      <c r="H39" s="399"/>
      <c r="I39" s="370"/>
      <c r="J39" s="401"/>
      <c r="K39" s="497"/>
      <c r="L39" s="370"/>
      <c r="M39" s="403"/>
      <c r="N39" s="404"/>
      <c r="O39" s="370"/>
      <c r="P39" s="405"/>
      <c r="Q39" s="370"/>
      <c r="R39" s="406"/>
      <c r="S39" s="370"/>
      <c r="T39" s="498"/>
      <c r="U39" s="370"/>
      <c r="V39" s="407"/>
      <c r="W39" s="370"/>
      <c r="X39" s="521"/>
      <c r="Y39" s="370"/>
      <c r="Z39" s="506"/>
      <c r="AA39" s="370"/>
      <c r="AB39" s="408"/>
      <c r="AC39" s="369"/>
      <c r="AD39" s="500"/>
      <c r="AE39" s="369"/>
      <c r="AF39" s="394"/>
      <c r="AG39" s="369"/>
      <c r="AH39" s="397" t="n">
        <f aca="false">recette!AH33*AH$8</f>
        <v>0</v>
      </c>
      <c r="AI39" s="501" t="n">
        <f aca="false">recette!AI33*AI$8</f>
        <v>0</v>
      </c>
      <c r="AJ39" s="337"/>
      <c r="AK39" s="369"/>
      <c r="AL39" s="369"/>
      <c r="AM39" s="369"/>
      <c r="AN39" s="369"/>
      <c r="AO39" s="514" t="n">
        <f aca="false">recette!AN32*AO$8</f>
        <v>0</v>
      </c>
      <c r="AP39" s="377" t="n">
        <f aca="false">recette!AO32*AP$8</f>
        <v>0</v>
      </c>
      <c r="AQ39" s="369"/>
      <c r="AR39" s="369"/>
      <c r="AS39" s="379"/>
      <c r="AT39" s="515"/>
      <c r="AU39" s="491"/>
      <c r="AX39" s="469"/>
      <c r="AY39" s="337"/>
      <c r="AZ39" s="337"/>
      <c r="BA39" s="337"/>
      <c r="BB39" s="337"/>
      <c r="BC39" s="337"/>
      <c r="BD39" s="337"/>
      <c r="BE39" s="337"/>
      <c r="BF39" s="337"/>
      <c r="BG39" s="337"/>
      <c r="BH39" s="337"/>
      <c r="BI39" s="337"/>
      <c r="BJ39" s="337"/>
      <c r="BK39" s="337"/>
      <c r="BL39" s="337"/>
      <c r="BM39" s="337"/>
      <c r="BN39" s="337"/>
      <c r="BO39" s="337"/>
      <c r="BP39" s="337"/>
      <c r="BQ39" s="337"/>
      <c r="BR39" s="337"/>
      <c r="BS39" s="337"/>
    </row>
    <row r="40" s="523" customFormat="true" ht="27.75" hidden="false" customHeight="true" outlineLevel="0" collapsed="false">
      <c r="A40" s="495" t="s">
        <v>231</v>
      </c>
      <c r="B40" s="397"/>
      <c r="C40" s="398"/>
      <c r="D40" s="397"/>
      <c r="E40" s="370"/>
      <c r="F40" s="399"/>
      <c r="G40" s="521"/>
      <c r="H40" s="399"/>
      <c r="I40" s="370"/>
      <c r="J40" s="401"/>
      <c r="K40" s="497"/>
      <c r="L40" s="370"/>
      <c r="M40" s="403"/>
      <c r="N40" s="404"/>
      <c r="O40" s="370"/>
      <c r="P40" s="405"/>
      <c r="Q40" s="370"/>
      <c r="R40" s="406"/>
      <c r="S40" s="370"/>
      <c r="T40" s="498"/>
      <c r="U40" s="370"/>
      <c r="V40" s="407"/>
      <c r="W40" s="370"/>
      <c r="X40" s="521"/>
      <c r="Y40" s="370"/>
      <c r="Z40" s="506" t="e">
        <f aca="false">recette!Z34*Z$8</f>
        <v>#DIV/0!</v>
      </c>
      <c r="AA40" s="370"/>
      <c r="AB40" s="408"/>
      <c r="AC40" s="369"/>
      <c r="AD40" s="500"/>
      <c r="AE40" s="369"/>
      <c r="AF40" s="394"/>
      <c r="AG40" s="369"/>
      <c r="AH40" s="397"/>
      <c r="AI40" s="501"/>
      <c r="AJ40" s="337"/>
      <c r="AK40" s="369" t="n">
        <f aca="false">recette!AJ34*AK$8</f>
        <v>0</v>
      </c>
      <c r="AL40" s="369"/>
      <c r="AM40" s="369" t="n">
        <f aca="false">recette!AL34*AM$8</f>
        <v>0</v>
      </c>
      <c r="AN40" s="369"/>
      <c r="AO40" s="514" t="n">
        <f aca="false">recette!AN33*AO$8</f>
        <v>0</v>
      </c>
      <c r="AP40" s="377" t="n">
        <f aca="false">recette!AO33*AP$8</f>
        <v>0</v>
      </c>
      <c r="AQ40" s="369" t="n">
        <f aca="false">recette!AP34*AQ$8</f>
        <v>0</v>
      </c>
      <c r="AR40" s="369" t="n">
        <f aca="false">recette!AQ34*AR$8</f>
        <v>0</v>
      </c>
      <c r="AS40" s="379"/>
      <c r="AT40" s="515"/>
      <c r="AU40" s="491"/>
      <c r="AX40" s="469" t="e">
        <f aca="false">SUM(B40:AK40)</f>
        <v>#DIV/0!</v>
      </c>
      <c r="AY40" s="337"/>
      <c r="AZ40" s="337"/>
      <c r="BA40" s="337"/>
      <c r="BB40" s="337"/>
      <c r="BC40" s="337"/>
      <c r="BD40" s="337"/>
      <c r="BE40" s="337"/>
      <c r="BF40" s="337"/>
      <c r="BG40" s="337"/>
      <c r="BH40" s="337"/>
      <c r="BI40" s="337"/>
      <c r="BJ40" s="337"/>
      <c r="BK40" s="337"/>
      <c r="BL40" s="337"/>
      <c r="BM40" s="337"/>
      <c r="BN40" s="337"/>
      <c r="BO40" s="337"/>
      <c r="BP40" s="337"/>
      <c r="BQ40" s="337"/>
      <c r="BR40" s="337"/>
      <c r="BS40" s="337"/>
    </row>
    <row r="41" s="523" customFormat="true" ht="27.75" hidden="false" customHeight="true" outlineLevel="0" collapsed="false">
      <c r="A41" s="495" t="s">
        <v>125</v>
      </c>
      <c r="B41" s="397"/>
      <c r="C41" s="398"/>
      <c r="D41" s="397"/>
      <c r="E41" s="370"/>
      <c r="F41" s="399"/>
      <c r="G41" s="521"/>
      <c r="H41" s="399"/>
      <c r="I41" s="370"/>
      <c r="J41" s="401"/>
      <c r="K41" s="497"/>
      <c r="L41" s="370"/>
      <c r="M41" s="403"/>
      <c r="N41" s="404"/>
      <c r="O41" s="370"/>
      <c r="P41" s="405"/>
      <c r="Q41" s="370"/>
      <c r="R41" s="406"/>
      <c r="S41" s="370"/>
      <c r="T41" s="498"/>
      <c r="U41" s="370"/>
      <c r="V41" s="407"/>
      <c r="W41" s="370"/>
      <c r="X41" s="521"/>
      <c r="Y41" s="370"/>
      <c r="Z41" s="506" t="e">
        <f aca="false">recette!Z35*Z$8</f>
        <v>#DIV/0!</v>
      </c>
      <c r="AA41" s="370"/>
      <c r="AB41" s="408"/>
      <c r="AC41" s="369"/>
      <c r="AD41" s="500"/>
      <c r="AE41" s="369"/>
      <c r="AF41" s="394"/>
      <c r="AG41" s="369"/>
      <c r="AH41" s="397"/>
      <c r="AI41" s="501"/>
      <c r="AJ41" s="337"/>
      <c r="AK41" s="369" t="n">
        <f aca="false">recette!AJ35*AK$8</f>
        <v>0</v>
      </c>
      <c r="AL41" s="369"/>
      <c r="AM41" s="369" t="n">
        <f aca="false">recette!AL35*AM$8</f>
        <v>0</v>
      </c>
      <c r="AN41" s="369"/>
      <c r="AO41" s="514" t="n">
        <f aca="false">recette!AN34*AO$8</f>
        <v>0</v>
      </c>
      <c r="AP41" s="377" t="n">
        <f aca="false">recette!AO34*AP$8</f>
        <v>0</v>
      </c>
      <c r="AQ41" s="369" t="n">
        <f aca="false">recette!AP35*AQ$8</f>
        <v>0</v>
      </c>
      <c r="AR41" s="369" t="n">
        <f aca="false">recette!AQ35*AR$8</f>
        <v>0</v>
      </c>
      <c r="AS41" s="379"/>
      <c r="AT41" s="515"/>
      <c r="AU41" s="491"/>
      <c r="AX41" s="469" t="e">
        <f aca="false">SUM(B41:AK41)</f>
        <v>#DIV/0!</v>
      </c>
      <c r="AY41" s="337"/>
      <c r="AZ41" s="337"/>
      <c r="BA41" s="337"/>
      <c r="BB41" s="337"/>
      <c r="BC41" s="337"/>
      <c r="BD41" s="337"/>
      <c r="BE41" s="337"/>
      <c r="BF41" s="337"/>
      <c r="BG41" s="337"/>
      <c r="BH41" s="337"/>
      <c r="BI41" s="337"/>
      <c r="BJ41" s="337"/>
      <c r="BK41" s="337"/>
      <c r="BL41" s="337"/>
      <c r="BM41" s="337"/>
      <c r="BN41" s="337"/>
      <c r="BO41" s="337"/>
      <c r="BP41" s="337"/>
      <c r="BQ41" s="337"/>
      <c r="BR41" s="337"/>
      <c r="BS41" s="337"/>
    </row>
    <row r="42" s="523" customFormat="true" ht="27.75" hidden="false" customHeight="true" outlineLevel="0" collapsed="false">
      <c r="A42" s="495" t="s">
        <v>331</v>
      </c>
      <c r="B42" s="397"/>
      <c r="C42" s="398"/>
      <c r="D42" s="397"/>
      <c r="E42" s="370"/>
      <c r="F42" s="399"/>
      <c r="G42" s="521"/>
      <c r="H42" s="399"/>
      <c r="I42" s="370"/>
      <c r="J42" s="401"/>
      <c r="K42" s="497"/>
      <c r="L42" s="370"/>
      <c r="M42" s="403"/>
      <c r="N42" s="404"/>
      <c r="O42" s="370"/>
      <c r="P42" s="405"/>
      <c r="Q42" s="370"/>
      <c r="R42" s="406"/>
      <c r="S42" s="370"/>
      <c r="T42" s="498"/>
      <c r="U42" s="370"/>
      <c r="V42" s="407"/>
      <c r="W42" s="370"/>
      <c r="X42" s="521"/>
      <c r="Y42" s="370"/>
      <c r="Z42" s="506"/>
      <c r="AA42" s="370"/>
      <c r="AB42" s="408"/>
      <c r="AC42" s="369"/>
      <c r="AD42" s="500"/>
      <c r="AE42" s="369"/>
      <c r="AF42" s="394"/>
      <c r="AG42" s="369"/>
      <c r="AH42" s="397"/>
      <c r="AI42" s="501"/>
      <c r="AJ42" s="337"/>
      <c r="AK42" s="369"/>
      <c r="AL42" s="369"/>
      <c r="AM42" s="369"/>
      <c r="AN42" s="369"/>
      <c r="AO42" s="514" t="n">
        <f aca="false">recette!AN36*AO$8</f>
        <v>0</v>
      </c>
      <c r="AP42" s="377" t="n">
        <f aca="false">recette!AO35*AP$8</f>
        <v>0</v>
      </c>
      <c r="AQ42" s="369"/>
      <c r="AR42" s="369"/>
      <c r="AS42" s="379"/>
      <c r="AT42" s="515"/>
      <c r="AU42" s="491"/>
      <c r="AX42" s="469"/>
      <c r="AY42" s="337"/>
      <c r="AZ42" s="337"/>
      <c r="BA42" s="337"/>
      <c r="BB42" s="337"/>
      <c r="BC42" s="337"/>
      <c r="BD42" s="337"/>
      <c r="BE42" s="337"/>
      <c r="BF42" s="337"/>
      <c r="BG42" s="337"/>
      <c r="BH42" s="337"/>
      <c r="BI42" s="337"/>
      <c r="BJ42" s="337"/>
      <c r="BK42" s="337"/>
      <c r="BL42" s="337"/>
      <c r="BM42" s="337"/>
      <c r="BN42" s="337"/>
      <c r="BO42" s="337"/>
      <c r="BP42" s="337"/>
      <c r="BQ42" s="337"/>
      <c r="BR42" s="337"/>
      <c r="BS42" s="337"/>
    </row>
    <row r="43" s="523" customFormat="true" ht="27.75" hidden="false" customHeight="true" outlineLevel="0" collapsed="false">
      <c r="A43" s="495" t="s">
        <v>148</v>
      </c>
      <c r="B43" s="397"/>
      <c r="C43" s="398"/>
      <c r="D43" s="397"/>
      <c r="E43" s="370"/>
      <c r="F43" s="399"/>
      <c r="G43" s="521"/>
      <c r="H43" s="399"/>
      <c r="I43" s="370"/>
      <c r="J43" s="401"/>
      <c r="K43" s="497"/>
      <c r="L43" s="370"/>
      <c r="M43" s="403"/>
      <c r="N43" s="404"/>
      <c r="O43" s="370"/>
      <c r="P43" s="405"/>
      <c r="Q43" s="370"/>
      <c r="R43" s="406"/>
      <c r="S43" s="370"/>
      <c r="T43" s="498"/>
      <c r="U43" s="370"/>
      <c r="V43" s="407"/>
      <c r="W43" s="370"/>
      <c r="X43" s="521"/>
      <c r="Y43" s="370"/>
      <c r="Z43" s="506" t="e">
        <f aca="false">recette!Z37*Z$8</f>
        <v>#DIV/0!</v>
      </c>
      <c r="AA43" s="370"/>
      <c r="AB43" s="408"/>
      <c r="AC43" s="369"/>
      <c r="AD43" s="500"/>
      <c r="AE43" s="369"/>
      <c r="AF43" s="394"/>
      <c r="AG43" s="369"/>
      <c r="AH43" s="397"/>
      <c r="AI43" s="501"/>
      <c r="AJ43" s="337"/>
      <c r="AK43" s="369"/>
      <c r="AL43" s="369"/>
      <c r="AM43" s="369"/>
      <c r="AN43" s="369"/>
      <c r="AO43" s="514"/>
      <c r="AP43" s="377" t="n">
        <f aca="false">recette!AO37*AP$8</f>
        <v>0</v>
      </c>
      <c r="AQ43" s="369"/>
      <c r="AR43" s="369"/>
      <c r="AS43" s="379"/>
      <c r="AT43" s="515"/>
      <c r="AU43" s="491"/>
      <c r="AX43" s="469"/>
      <c r="AY43" s="337"/>
      <c r="AZ43" s="337"/>
      <c r="BA43" s="337"/>
      <c r="BB43" s="337"/>
      <c r="BC43" s="337"/>
      <c r="BD43" s="337"/>
      <c r="BE43" s="337"/>
      <c r="BF43" s="337"/>
      <c r="BG43" s="337"/>
      <c r="BH43" s="337"/>
      <c r="BI43" s="337"/>
      <c r="BJ43" s="337"/>
      <c r="BK43" s="337"/>
      <c r="BL43" s="337"/>
      <c r="BM43" s="337"/>
      <c r="BN43" s="337"/>
      <c r="BO43" s="337"/>
      <c r="BP43" s="337"/>
      <c r="BQ43" s="337"/>
      <c r="BR43" s="337"/>
      <c r="BS43" s="337"/>
    </row>
    <row r="44" s="523" customFormat="true" ht="27.75" hidden="false" customHeight="true" outlineLevel="0" collapsed="false">
      <c r="A44" s="423" t="s">
        <v>281</v>
      </c>
      <c r="B44" s="397"/>
      <c r="C44" s="398"/>
      <c r="D44" s="397"/>
      <c r="E44" s="370"/>
      <c r="F44" s="399"/>
      <c r="G44" s="521"/>
      <c r="H44" s="399"/>
      <c r="I44" s="370"/>
      <c r="J44" s="401"/>
      <c r="K44" s="497"/>
      <c r="L44" s="370"/>
      <c r="M44" s="403"/>
      <c r="N44" s="404"/>
      <c r="O44" s="370"/>
      <c r="P44" s="405"/>
      <c r="Q44" s="370"/>
      <c r="R44" s="406"/>
      <c r="S44" s="370"/>
      <c r="T44" s="498"/>
      <c r="U44" s="370"/>
      <c r="V44" s="407"/>
      <c r="W44" s="370"/>
      <c r="X44" s="521"/>
      <c r="Y44" s="370"/>
      <c r="Z44" s="506"/>
      <c r="AA44" s="370"/>
      <c r="AB44" s="408"/>
      <c r="AC44" s="369"/>
      <c r="AD44" s="500"/>
      <c r="AE44" s="369"/>
      <c r="AF44" s="394"/>
      <c r="AG44" s="369"/>
      <c r="AH44" s="397"/>
      <c r="AI44" s="501"/>
      <c r="AJ44" s="337"/>
      <c r="AK44" s="369"/>
      <c r="AL44" s="369"/>
      <c r="AM44" s="369"/>
      <c r="AN44" s="369"/>
      <c r="AO44" s="514" t="n">
        <f aca="false">recette!AN38*AO$8</f>
        <v>0</v>
      </c>
      <c r="AP44" s="377"/>
      <c r="AQ44" s="369"/>
      <c r="AR44" s="369"/>
      <c r="AS44" s="379"/>
      <c r="AT44" s="515"/>
      <c r="AU44" s="491"/>
      <c r="AX44" s="469"/>
      <c r="AY44" s="337"/>
      <c r="AZ44" s="337"/>
      <c r="BA44" s="337"/>
      <c r="BB44" s="337"/>
      <c r="BC44" s="337"/>
      <c r="BD44" s="337"/>
      <c r="BE44" s="337"/>
      <c r="BF44" s="337"/>
      <c r="BG44" s="337"/>
      <c r="BH44" s="337"/>
      <c r="BI44" s="337"/>
      <c r="BJ44" s="337"/>
      <c r="BK44" s="337"/>
      <c r="BL44" s="337"/>
      <c r="BM44" s="337"/>
      <c r="BN44" s="337"/>
      <c r="BO44" s="337"/>
      <c r="BP44" s="337"/>
      <c r="BQ44" s="337"/>
      <c r="BR44" s="337"/>
      <c r="BS44" s="337"/>
    </row>
    <row r="45" s="523" customFormat="true" ht="27.75" hidden="false" customHeight="true" outlineLevel="0" collapsed="false">
      <c r="A45" s="423" t="s">
        <v>282</v>
      </c>
      <c r="B45" s="397"/>
      <c r="C45" s="398"/>
      <c r="D45" s="397"/>
      <c r="E45" s="370"/>
      <c r="F45" s="399"/>
      <c r="G45" s="521"/>
      <c r="H45" s="399"/>
      <c r="I45" s="370"/>
      <c r="J45" s="401"/>
      <c r="K45" s="497"/>
      <c r="L45" s="370"/>
      <c r="M45" s="403"/>
      <c r="N45" s="404"/>
      <c r="O45" s="370"/>
      <c r="P45" s="405"/>
      <c r="Q45" s="370"/>
      <c r="R45" s="406"/>
      <c r="S45" s="370"/>
      <c r="T45" s="498"/>
      <c r="U45" s="370"/>
      <c r="V45" s="407"/>
      <c r="W45" s="370"/>
      <c r="X45" s="521"/>
      <c r="Y45" s="370"/>
      <c r="Z45" s="506"/>
      <c r="AA45" s="370"/>
      <c r="AB45" s="408"/>
      <c r="AC45" s="369"/>
      <c r="AD45" s="500"/>
      <c r="AE45" s="369"/>
      <c r="AF45" s="394"/>
      <c r="AG45" s="369"/>
      <c r="AH45" s="397"/>
      <c r="AI45" s="501"/>
      <c r="AJ45" s="337"/>
      <c r="AK45" s="369"/>
      <c r="AL45" s="369"/>
      <c r="AM45" s="369"/>
      <c r="AN45" s="369"/>
      <c r="AO45" s="514" t="n">
        <f aca="false">recette!AN39*AO$8</f>
        <v>0</v>
      </c>
      <c r="AP45" s="377" t="n">
        <f aca="false">recette!AO38*AP$8</f>
        <v>0</v>
      </c>
      <c r="AQ45" s="369"/>
      <c r="AR45" s="369"/>
      <c r="AS45" s="379"/>
      <c r="AT45" s="515"/>
      <c r="AU45" s="491"/>
      <c r="AX45" s="469"/>
      <c r="AY45" s="337"/>
      <c r="AZ45" s="337"/>
      <c r="BA45" s="337"/>
      <c r="BB45" s="337"/>
      <c r="BC45" s="337"/>
      <c r="BD45" s="337"/>
      <c r="BE45" s="337"/>
      <c r="BF45" s="337"/>
      <c r="BG45" s="337"/>
      <c r="BH45" s="337"/>
      <c r="BI45" s="337"/>
      <c r="BJ45" s="337"/>
      <c r="BK45" s="337"/>
      <c r="BL45" s="337"/>
      <c r="BM45" s="337"/>
      <c r="BN45" s="337"/>
      <c r="BO45" s="337"/>
      <c r="BP45" s="337"/>
      <c r="BQ45" s="337"/>
      <c r="BR45" s="337"/>
      <c r="BS45" s="337"/>
    </row>
    <row r="46" s="523" customFormat="true" ht="27.75" hidden="false" customHeight="true" outlineLevel="0" collapsed="false">
      <c r="A46" s="423" t="s">
        <v>283</v>
      </c>
      <c r="B46" s="397"/>
      <c r="C46" s="398"/>
      <c r="D46" s="397"/>
      <c r="E46" s="370"/>
      <c r="F46" s="399"/>
      <c r="G46" s="521"/>
      <c r="H46" s="399"/>
      <c r="I46" s="370"/>
      <c r="J46" s="401"/>
      <c r="K46" s="497"/>
      <c r="L46" s="370"/>
      <c r="M46" s="403"/>
      <c r="N46" s="404"/>
      <c r="O46" s="370"/>
      <c r="P46" s="405"/>
      <c r="Q46" s="370"/>
      <c r="R46" s="406"/>
      <c r="S46" s="370"/>
      <c r="T46" s="498"/>
      <c r="U46" s="370"/>
      <c r="V46" s="407"/>
      <c r="W46" s="370"/>
      <c r="X46" s="521"/>
      <c r="Y46" s="370"/>
      <c r="Z46" s="506"/>
      <c r="AA46" s="370"/>
      <c r="AB46" s="408"/>
      <c r="AC46" s="369"/>
      <c r="AD46" s="500"/>
      <c r="AE46" s="369"/>
      <c r="AF46" s="394"/>
      <c r="AG46" s="369"/>
      <c r="AH46" s="397"/>
      <c r="AI46" s="501"/>
      <c r="AJ46" s="337"/>
      <c r="AK46" s="369"/>
      <c r="AL46" s="369"/>
      <c r="AM46" s="369"/>
      <c r="AN46" s="369"/>
      <c r="AO46" s="514"/>
      <c r="AP46" s="377" t="n">
        <f aca="false">recette!AO40*AP$8</f>
        <v>0</v>
      </c>
      <c r="AQ46" s="369"/>
      <c r="AR46" s="369"/>
      <c r="AS46" s="379"/>
      <c r="AT46" s="515"/>
      <c r="AU46" s="491"/>
      <c r="AX46" s="469"/>
      <c r="AY46" s="337"/>
      <c r="AZ46" s="337"/>
      <c r="BA46" s="337"/>
      <c r="BB46" s="337"/>
      <c r="BC46" s="337"/>
      <c r="BD46" s="337"/>
      <c r="BE46" s="337"/>
      <c r="BF46" s="337"/>
      <c r="BG46" s="337"/>
      <c r="BH46" s="337"/>
      <c r="BI46" s="337"/>
      <c r="BJ46" s="337"/>
      <c r="BK46" s="337"/>
      <c r="BL46" s="337"/>
      <c r="BM46" s="337"/>
      <c r="BN46" s="337"/>
      <c r="BO46" s="337"/>
      <c r="BP46" s="337"/>
      <c r="BQ46" s="337"/>
      <c r="BR46" s="337"/>
      <c r="BS46" s="337"/>
    </row>
    <row r="47" s="523" customFormat="true" ht="27.75" hidden="false" customHeight="true" outlineLevel="0" collapsed="false">
      <c r="A47" s="423" t="s">
        <v>284</v>
      </c>
      <c r="B47" s="397"/>
      <c r="C47" s="398"/>
      <c r="D47" s="397"/>
      <c r="E47" s="370"/>
      <c r="F47" s="399"/>
      <c r="G47" s="521"/>
      <c r="H47" s="399"/>
      <c r="I47" s="370"/>
      <c r="J47" s="401"/>
      <c r="K47" s="497"/>
      <c r="L47" s="370"/>
      <c r="M47" s="403"/>
      <c r="N47" s="404"/>
      <c r="O47" s="370"/>
      <c r="P47" s="405"/>
      <c r="Q47" s="370"/>
      <c r="R47" s="406"/>
      <c r="S47" s="370"/>
      <c r="T47" s="498"/>
      <c r="U47" s="370"/>
      <c r="V47" s="407"/>
      <c r="W47" s="370"/>
      <c r="X47" s="521"/>
      <c r="Y47" s="370"/>
      <c r="Z47" s="506"/>
      <c r="AA47" s="370"/>
      <c r="AB47" s="408"/>
      <c r="AC47" s="369"/>
      <c r="AD47" s="500"/>
      <c r="AE47" s="369"/>
      <c r="AF47" s="394"/>
      <c r="AG47" s="369"/>
      <c r="AH47" s="397"/>
      <c r="AI47" s="501"/>
      <c r="AJ47" s="337"/>
      <c r="AK47" s="369"/>
      <c r="AL47" s="369"/>
      <c r="AM47" s="369"/>
      <c r="AN47" s="369"/>
      <c r="AO47" s="514" t="n">
        <f aca="false">recette!AN40*AO$8</f>
        <v>0</v>
      </c>
      <c r="AP47" s="377" t="n">
        <f aca="false">recette!AO41*AP$8</f>
        <v>0</v>
      </c>
      <c r="AQ47" s="369"/>
      <c r="AR47" s="369"/>
      <c r="AS47" s="379"/>
      <c r="AT47" s="515"/>
      <c r="AU47" s="491"/>
      <c r="AX47" s="469"/>
      <c r="AY47" s="337"/>
      <c r="AZ47" s="337"/>
      <c r="BA47" s="337"/>
      <c r="BB47" s="337"/>
      <c r="BC47" s="337"/>
      <c r="BD47" s="337"/>
      <c r="BE47" s="337"/>
      <c r="BF47" s="337"/>
      <c r="BG47" s="337"/>
      <c r="BH47" s="337"/>
      <c r="BI47" s="337"/>
      <c r="BJ47" s="337"/>
      <c r="BK47" s="337"/>
      <c r="BL47" s="337"/>
      <c r="BM47" s="337"/>
      <c r="BN47" s="337"/>
      <c r="BO47" s="337"/>
      <c r="BP47" s="337"/>
      <c r="BQ47" s="337"/>
      <c r="BR47" s="337"/>
      <c r="BS47" s="337"/>
    </row>
    <row r="48" s="523" customFormat="true" ht="27.75" hidden="false" customHeight="true" outlineLevel="0" collapsed="false">
      <c r="A48" s="495" t="s">
        <v>332</v>
      </c>
      <c r="B48" s="397"/>
      <c r="C48" s="398"/>
      <c r="D48" s="397"/>
      <c r="E48" s="370"/>
      <c r="F48" s="399"/>
      <c r="G48" s="521"/>
      <c r="H48" s="399"/>
      <c r="I48" s="370"/>
      <c r="J48" s="401"/>
      <c r="K48" s="497"/>
      <c r="L48" s="370"/>
      <c r="M48" s="403"/>
      <c r="N48" s="404"/>
      <c r="O48" s="370"/>
      <c r="P48" s="405"/>
      <c r="Q48" s="370"/>
      <c r="R48" s="406"/>
      <c r="S48" s="370"/>
      <c r="T48" s="498"/>
      <c r="U48" s="370"/>
      <c r="V48" s="407"/>
      <c r="W48" s="370"/>
      <c r="X48" s="521"/>
      <c r="Y48" s="370"/>
      <c r="Z48" s="506" t="e">
        <f aca="false">recette!Z42*Z$8</f>
        <v>#DIV/0!</v>
      </c>
      <c r="AA48" s="370"/>
      <c r="AB48" s="408"/>
      <c r="AC48" s="369"/>
      <c r="AD48" s="500"/>
      <c r="AE48" s="369"/>
      <c r="AF48" s="394"/>
      <c r="AG48" s="369"/>
      <c r="AH48" s="397"/>
      <c r="AI48" s="501"/>
      <c r="AJ48" s="337"/>
      <c r="AK48" s="369"/>
      <c r="AL48" s="369"/>
      <c r="AM48" s="369"/>
      <c r="AN48" s="369"/>
      <c r="AO48" s="514" t="n">
        <f aca="false">recette!AN41*AO$8</f>
        <v>0</v>
      </c>
      <c r="AP48" s="377"/>
      <c r="AQ48" s="369" t="n">
        <f aca="false">recette!AP42*AQ$8</f>
        <v>0</v>
      </c>
      <c r="AR48" s="369" t="n">
        <f aca="false">recette!AQ42*AR$8</f>
        <v>0</v>
      </c>
      <c r="AS48" s="369" t="n">
        <f aca="false">recette!AR42*AS$8</f>
        <v>0</v>
      </c>
      <c r="AT48" s="369" t="n">
        <f aca="false">recette!AS42*AT$8</f>
        <v>0</v>
      </c>
      <c r="AU48" s="491"/>
      <c r="AX48" s="469"/>
      <c r="AY48" s="337"/>
      <c r="AZ48" s="337"/>
      <c r="BA48" s="337"/>
      <c r="BB48" s="337"/>
      <c r="BC48" s="337"/>
      <c r="BD48" s="337"/>
      <c r="BE48" s="337"/>
      <c r="BF48" s="337"/>
      <c r="BG48" s="337"/>
      <c r="BH48" s="337"/>
      <c r="BI48" s="337"/>
      <c r="BJ48" s="337"/>
      <c r="BK48" s="337"/>
      <c r="BL48" s="337"/>
      <c r="BM48" s="337"/>
      <c r="BN48" s="337"/>
      <c r="BO48" s="337"/>
      <c r="BP48" s="337"/>
      <c r="BQ48" s="337"/>
      <c r="BR48" s="337"/>
      <c r="BS48" s="337"/>
    </row>
    <row r="49" s="523" customFormat="true" ht="27.75" hidden="false" customHeight="true" outlineLevel="0" collapsed="false">
      <c r="A49" s="495" t="s">
        <v>286</v>
      </c>
      <c r="B49" s="397"/>
      <c r="C49" s="398"/>
      <c r="D49" s="397"/>
      <c r="E49" s="370"/>
      <c r="F49" s="399"/>
      <c r="G49" s="521"/>
      <c r="H49" s="399"/>
      <c r="I49" s="370"/>
      <c r="J49" s="401"/>
      <c r="K49" s="497"/>
      <c r="L49" s="370"/>
      <c r="M49" s="403"/>
      <c r="N49" s="404"/>
      <c r="O49" s="370"/>
      <c r="P49" s="405"/>
      <c r="Q49" s="370"/>
      <c r="R49" s="406"/>
      <c r="S49" s="370"/>
      <c r="T49" s="498"/>
      <c r="U49" s="370"/>
      <c r="V49" s="407"/>
      <c r="W49" s="370"/>
      <c r="X49" s="521"/>
      <c r="Y49" s="370"/>
      <c r="Z49" s="506" t="e">
        <f aca="false">recette!Z43*Z$8</f>
        <v>#DIV/0!</v>
      </c>
      <c r="AA49" s="370"/>
      <c r="AB49" s="408"/>
      <c r="AC49" s="369"/>
      <c r="AD49" s="500"/>
      <c r="AE49" s="369"/>
      <c r="AF49" s="394"/>
      <c r="AG49" s="369"/>
      <c r="AH49" s="397"/>
      <c r="AI49" s="501"/>
      <c r="AJ49" s="337"/>
      <c r="AK49" s="369"/>
      <c r="AL49" s="369"/>
      <c r="AM49" s="369"/>
      <c r="AN49" s="369"/>
      <c r="AO49" s="514" t="n">
        <f aca="false">recette!AN42*AO$8</f>
        <v>0</v>
      </c>
      <c r="AP49" s="377" t="n">
        <f aca="false">recette!AO42*AP$8</f>
        <v>0</v>
      </c>
      <c r="AQ49" s="369"/>
      <c r="AR49" s="369" t="n">
        <f aca="false">recette!AQ43*AR$8</f>
        <v>0</v>
      </c>
      <c r="AS49" s="379"/>
      <c r="AT49" s="515"/>
      <c r="AU49" s="491"/>
      <c r="AX49" s="469"/>
      <c r="AY49" s="337"/>
      <c r="AZ49" s="337"/>
      <c r="BA49" s="337"/>
      <c r="BB49" s="337"/>
      <c r="BC49" s="337"/>
      <c r="BD49" s="337"/>
      <c r="BE49" s="337"/>
      <c r="BF49" s="337"/>
      <c r="BG49" s="337"/>
      <c r="BH49" s="337"/>
      <c r="BI49" s="337"/>
      <c r="BJ49" s="337"/>
      <c r="BK49" s="337"/>
      <c r="BL49" s="337"/>
      <c r="BM49" s="337"/>
      <c r="BN49" s="337"/>
      <c r="BO49" s="337"/>
      <c r="BP49" s="337"/>
      <c r="BQ49" s="337"/>
      <c r="BR49" s="337"/>
      <c r="BS49" s="337"/>
    </row>
    <row r="50" s="523" customFormat="true" ht="27.75" hidden="false" customHeight="true" outlineLevel="0" collapsed="false">
      <c r="A50" s="495" t="s">
        <v>71</v>
      </c>
      <c r="B50" s="397"/>
      <c r="C50" s="398"/>
      <c r="D50" s="397"/>
      <c r="E50" s="370"/>
      <c r="F50" s="399"/>
      <c r="G50" s="521"/>
      <c r="H50" s="399"/>
      <c r="I50" s="370"/>
      <c r="J50" s="401"/>
      <c r="K50" s="497"/>
      <c r="L50" s="370"/>
      <c r="M50" s="403"/>
      <c r="N50" s="404"/>
      <c r="O50" s="370"/>
      <c r="P50" s="405"/>
      <c r="Q50" s="370"/>
      <c r="R50" s="406"/>
      <c r="S50" s="370"/>
      <c r="T50" s="498"/>
      <c r="U50" s="370"/>
      <c r="V50" s="407"/>
      <c r="W50" s="370"/>
      <c r="X50" s="521"/>
      <c r="Y50" s="370"/>
      <c r="Z50" s="506" t="e">
        <f aca="false">recette!Z44*Z$8</f>
        <v>#DIV/0!</v>
      </c>
      <c r="AA50" s="370"/>
      <c r="AB50" s="408"/>
      <c r="AC50" s="369"/>
      <c r="AD50" s="500"/>
      <c r="AE50" s="369"/>
      <c r="AF50" s="394"/>
      <c r="AG50" s="369"/>
      <c r="AH50" s="397"/>
      <c r="AI50" s="501"/>
      <c r="AJ50" s="337"/>
      <c r="AK50" s="369"/>
      <c r="AL50" s="369"/>
      <c r="AM50" s="369"/>
      <c r="AN50" s="369" t="n">
        <f aca="false">recette!AM44*AN8</f>
        <v>0</v>
      </c>
      <c r="AO50" s="514" t="n">
        <f aca="false">recette!AN43*AO$8</f>
        <v>0</v>
      </c>
      <c r="AP50" s="377" t="n">
        <f aca="false">recette!AO43*AP$8</f>
        <v>0</v>
      </c>
      <c r="AQ50" s="369"/>
      <c r="AR50" s="369"/>
      <c r="AS50" s="379" t="n">
        <f aca="false">recette!AR44*AS$8</f>
        <v>0</v>
      </c>
      <c r="AT50" s="515"/>
      <c r="AU50" s="491"/>
      <c r="AX50" s="469"/>
      <c r="AY50" s="337"/>
      <c r="AZ50" s="337"/>
      <c r="BA50" s="337"/>
      <c r="BB50" s="337"/>
      <c r="BC50" s="337"/>
      <c r="BD50" s="337"/>
      <c r="BE50" s="337"/>
      <c r="BF50" s="337"/>
      <c r="BG50" s="337"/>
      <c r="BH50" s="337"/>
      <c r="BI50" s="337"/>
      <c r="BJ50" s="337"/>
      <c r="BK50" s="337"/>
      <c r="BL50" s="337"/>
      <c r="BM50" s="337"/>
      <c r="BN50" s="337"/>
      <c r="BO50" s="337"/>
      <c r="BP50" s="337"/>
      <c r="BQ50" s="337"/>
      <c r="BR50" s="337"/>
      <c r="BS50" s="337"/>
    </row>
    <row r="51" s="337" customFormat="true" ht="27.75" hidden="false" customHeight="true" outlineLevel="0" collapsed="false">
      <c r="A51" s="300" t="s">
        <v>287</v>
      </c>
      <c r="B51" s="369" t="n">
        <f aca="false">recette!B45*B$8</f>
        <v>0</v>
      </c>
      <c r="C51" s="369" t="n">
        <f aca="false">recette!C45*C$8</f>
        <v>0</v>
      </c>
      <c r="D51" s="369" t="n">
        <v>0</v>
      </c>
      <c r="E51" s="370"/>
      <c r="F51" s="369" t="n">
        <f aca="false">recette!F45*F$8</f>
        <v>0</v>
      </c>
      <c r="G51" s="504" t="n">
        <f aca="false">recette!G45*G$8</f>
        <v>0</v>
      </c>
      <c r="H51" s="369" t="n">
        <f aca="false">recette!H45*H$8</f>
        <v>0</v>
      </c>
      <c r="I51" s="370"/>
      <c r="J51" s="369" t="n">
        <f aca="false">recette!J45*J$8</f>
        <v>0</v>
      </c>
      <c r="K51" s="369" t="n">
        <f aca="false">recette!K45*K$8</f>
        <v>0</v>
      </c>
      <c r="L51" s="370"/>
      <c r="M51" s="369" t="n">
        <f aca="false">recette!M45*M$8</f>
        <v>0</v>
      </c>
      <c r="N51" s="369"/>
      <c r="O51" s="370"/>
      <c r="P51" s="369" t="n">
        <f aca="false">recette!P45*P$8</f>
        <v>0</v>
      </c>
      <c r="Q51" s="370"/>
      <c r="R51" s="369" t="n">
        <f aca="false">recette!R45*R$8</f>
        <v>0</v>
      </c>
      <c r="S51" s="370"/>
      <c r="T51" s="369" t="n">
        <f aca="false">recette!T45*T$8</f>
        <v>0</v>
      </c>
      <c r="U51" s="370"/>
      <c r="V51" s="369" t="n">
        <f aca="false">recette!V45*V$8</f>
        <v>0</v>
      </c>
      <c r="W51" s="370"/>
      <c r="X51" s="504" t="n">
        <f aca="false">recette!X45*X$8</f>
        <v>0</v>
      </c>
      <c r="Y51" s="370"/>
      <c r="Z51" s="537" t="e">
        <f aca="false">recette!Z45*Z$8</f>
        <v>#DIV/0!</v>
      </c>
      <c r="AA51" s="370"/>
      <c r="AB51" s="369" t="n">
        <f aca="false">recette!AB45*AB$8</f>
        <v>0</v>
      </c>
      <c r="AC51" s="369"/>
      <c r="AD51" s="369" t="n">
        <f aca="false">recette!AD45*AD$8</f>
        <v>0</v>
      </c>
      <c r="AE51" s="369"/>
      <c r="AF51" s="369" t="n">
        <f aca="false">recette!AF45*AF$8</f>
        <v>0</v>
      </c>
      <c r="AG51" s="369"/>
      <c r="AH51" s="369" t="n">
        <f aca="false">recette!AH45*AH$8</f>
        <v>0</v>
      </c>
      <c r="AI51" s="369" t="n">
        <f aca="false">recette!AI45*AI$8</f>
        <v>0</v>
      </c>
      <c r="AK51" s="369" t="n">
        <f aca="false">recette!AJ45*AK$8</f>
        <v>0</v>
      </c>
      <c r="AL51" s="369"/>
      <c r="AM51" s="369" t="n">
        <f aca="false">recette!AL45*AM$8</f>
        <v>0</v>
      </c>
      <c r="AN51" s="369"/>
      <c r="AO51" s="369"/>
      <c r="AP51" s="369"/>
      <c r="AQ51" s="369" t="n">
        <f aca="false">recette!AP45*AQ$8</f>
        <v>0</v>
      </c>
      <c r="AR51" s="369" t="n">
        <f aca="false">recette!AQ45*AR$8</f>
        <v>0</v>
      </c>
      <c r="AS51" s="369"/>
      <c r="AT51" s="369"/>
      <c r="AU51" s="513"/>
      <c r="AX51" s="469" t="e">
        <f aca="false">SUM(B51:AK51)</f>
        <v>#DIV/0!</v>
      </c>
    </row>
    <row r="52" customFormat="false" ht="17.25" hidden="false" customHeight="true" outlineLevel="0" collapsed="false">
      <c r="A52" s="431" t="s">
        <v>289</v>
      </c>
      <c r="B52" s="432" t="n">
        <f aca="false">SUM(B9:B19)</f>
        <v>0</v>
      </c>
      <c r="C52" s="432" t="n">
        <f aca="false">SUM(C9:C19)</f>
        <v>0</v>
      </c>
      <c r="D52" s="432" t="n">
        <f aca="false">SUM(D9:D19)</f>
        <v>0</v>
      </c>
      <c r="E52" s="433"/>
      <c r="F52" s="432" t="n">
        <f aca="false">SUM(F9:F19)</f>
        <v>0</v>
      </c>
      <c r="G52" s="432" t="n">
        <f aca="false">SUM(G9:G19)</f>
        <v>0</v>
      </c>
      <c r="H52" s="432" t="n">
        <f aca="false">SUM(H9:H19)</f>
        <v>0</v>
      </c>
      <c r="I52" s="433"/>
      <c r="J52" s="432" t="n">
        <f aca="false">SUM(J9:J19)</f>
        <v>0</v>
      </c>
      <c r="K52" s="527" t="n">
        <f aca="false">SUM(K9:K19)</f>
        <v>0</v>
      </c>
      <c r="L52" s="433"/>
      <c r="M52" s="432" t="n">
        <f aca="false">SUM(M9:M19)</f>
        <v>0</v>
      </c>
      <c r="N52" s="432"/>
      <c r="O52" s="433"/>
      <c r="P52" s="432" t="n">
        <f aca="false">SUM(P9:P19)</f>
        <v>0</v>
      </c>
      <c r="Q52" s="433"/>
      <c r="R52" s="432" t="n">
        <f aca="false">SUM(R9:R19)</f>
        <v>0</v>
      </c>
      <c r="S52" s="433"/>
      <c r="T52" s="432" t="n">
        <f aca="false">SUM(T9:T19)</f>
        <v>0</v>
      </c>
      <c r="U52" s="433"/>
      <c r="V52" s="432" t="n">
        <f aca="false">SUM(V9:V19)</f>
        <v>0</v>
      </c>
      <c r="W52" s="433"/>
      <c r="X52" s="432" t="n">
        <f aca="false">SUM(X9:X19)</f>
        <v>0</v>
      </c>
      <c r="Y52" s="433"/>
      <c r="Z52" s="541" t="e">
        <f aca="false">SUM(Z9:Z19)</f>
        <v>#DIV/0!</v>
      </c>
      <c r="AA52" s="433"/>
      <c r="AB52" s="432" t="n">
        <f aca="false">SUM(AB9:AB19)</f>
        <v>0</v>
      </c>
      <c r="AC52" s="432"/>
      <c r="AD52" s="432" t="n">
        <f aca="false">SUM(AD9:AD19)</f>
        <v>0</v>
      </c>
      <c r="AE52" s="432"/>
      <c r="AF52" s="432" t="n">
        <f aca="false">SUM(AF9:AF19)</f>
        <v>0</v>
      </c>
      <c r="AG52" s="432" t="n">
        <f aca="false">SUM(AG9:AG19)</f>
        <v>0</v>
      </c>
      <c r="AH52" s="432" t="n">
        <f aca="false">SUM(AH9:AH19)</f>
        <v>0</v>
      </c>
      <c r="AI52" s="432" t="n">
        <f aca="false">SUM(AI9:AI35)-AI27</f>
        <v>0</v>
      </c>
      <c r="AJ52" s="432" t="n">
        <f aca="false">SUM(AJ9:AJ19)</f>
        <v>0</v>
      </c>
      <c r="AK52" s="432" t="n">
        <f aca="false">SUM(AK9:AK19)</f>
        <v>0</v>
      </c>
      <c r="AL52" s="432" t="n">
        <f aca="false">SUM(AL9:AL19)</f>
        <v>0</v>
      </c>
      <c r="AM52" s="432" t="n">
        <f aca="false">SUM(AM9:AM28)</f>
        <v>0</v>
      </c>
      <c r="AN52" s="432" t="n">
        <f aca="false">SUM(AN9:AN28)</f>
        <v>0</v>
      </c>
      <c r="AO52" s="432" t="n">
        <f aca="false">SUM(AO9:AO19)</f>
        <v>0</v>
      </c>
      <c r="AP52" s="432" t="n">
        <f aca="false">SUM(AP9:AP19)</f>
        <v>0</v>
      </c>
      <c r="AQ52" s="432" t="n">
        <f aca="false">SUM(AQ9:AQ19)</f>
        <v>0</v>
      </c>
      <c r="AR52" s="432" t="n">
        <f aca="false">SUM(AR9:AR19)</f>
        <v>0</v>
      </c>
      <c r="AS52" s="432" t="n">
        <f aca="false">SUM(AS9:AS19)</f>
        <v>0</v>
      </c>
      <c r="AT52" s="432" t="n">
        <f aca="false">SUM(AT9:AT19)</f>
        <v>0</v>
      </c>
      <c r="AU52" s="513"/>
      <c r="AX52" s="469" t="e">
        <f aca="false">SUM(B52:AK52)</f>
        <v>#DIV/0!</v>
      </c>
    </row>
    <row r="53" s="533" customFormat="true" ht="27.75" hidden="false" customHeight="true" outlineLevel="0" collapsed="false">
      <c r="A53" s="528" t="s">
        <v>291</v>
      </c>
      <c r="B53" s="529" t="n">
        <f aca="false">SUM(B9:B51)</f>
        <v>0</v>
      </c>
      <c r="C53" s="529" t="n">
        <f aca="false">SUM(C9:C51)</f>
        <v>0</v>
      </c>
      <c r="D53" s="529" t="n">
        <f aca="false">SUM(D9:D51)</f>
        <v>0</v>
      </c>
      <c r="E53" s="529"/>
      <c r="F53" s="529" t="n">
        <f aca="false">SUM(F9:F51)</f>
        <v>0</v>
      </c>
      <c r="G53" s="529" t="n">
        <f aca="false">SUM(G9:G51)</f>
        <v>0</v>
      </c>
      <c r="H53" s="529" t="n">
        <f aca="false">SUM(H9:H51)</f>
        <v>0</v>
      </c>
      <c r="I53" s="529"/>
      <c r="J53" s="529" t="n">
        <f aca="false">SUM(J9:J51)</f>
        <v>0</v>
      </c>
      <c r="K53" s="529" t="n">
        <f aca="false">SUM(K9:K51)</f>
        <v>0</v>
      </c>
      <c r="L53" s="529"/>
      <c r="M53" s="529" t="n">
        <f aca="false">SUM(M9:M51)</f>
        <v>0</v>
      </c>
      <c r="N53" s="529"/>
      <c r="O53" s="529"/>
      <c r="P53" s="529" t="n">
        <f aca="false">SUM(P9:P51)</f>
        <v>0</v>
      </c>
      <c r="Q53" s="529"/>
      <c r="R53" s="529" t="n">
        <f aca="false">SUM(R9:R51)</f>
        <v>0</v>
      </c>
      <c r="S53" s="529"/>
      <c r="T53" s="529" t="n">
        <f aca="false">SUM(T9:T51)</f>
        <v>0</v>
      </c>
      <c r="U53" s="529"/>
      <c r="V53" s="529" t="n">
        <f aca="false">SUM(V9:V51)</f>
        <v>0</v>
      </c>
      <c r="W53" s="530"/>
      <c r="X53" s="529" t="n">
        <f aca="false">SUM(X9:X51)</f>
        <v>0</v>
      </c>
      <c r="Y53" s="439"/>
      <c r="Z53" s="542"/>
      <c r="AA53" s="531"/>
      <c r="AB53" s="529" t="n">
        <f aca="false">SUM(AB9:AB51)</f>
        <v>0</v>
      </c>
      <c r="AC53" s="529" t="n">
        <f aca="false">SUM(AC9:AC51)</f>
        <v>0</v>
      </c>
      <c r="AD53" s="529" t="n">
        <f aca="false">SUM(AD9:AD51)</f>
        <v>0</v>
      </c>
      <c r="AE53" s="529" t="n">
        <f aca="false">SUM(AE9:AE51)</f>
        <v>0</v>
      </c>
      <c r="AF53" s="529" t="n">
        <f aca="false">SUM(AF9:AF51)</f>
        <v>0</v>
      </c>
      <c r="AG53" s="529" t="n">
        <f aca="false">SUM(AG9:AG51)</f>
        <v>0</v>
      </c>
      <c r="AH53" s="529" t="n">
        <f aca="false">SUM(AH9:AH51)</f>
        <v>0</v>
      </c>
      <c r="AI53" s="529" t="n">
        <f aca="false">SUM(AI9:AI51)</f>
        <v>0</v>
      </c>
      <c r="AK53" s="529" t="n">
        <f aca="false">SUM(AK9:AK51)</f>
        <v>0</v>
      </c>
      <c r="AL53" s="529" t="n">
        <f aca="false">SUM(AL9:AL51)</f>
        <v>0</v>
      </c>
      <c r="AM53" s="529" t="n">
        <f aca="false">SUM(AM9:AM51)</f>
        <v>0</v>
      </c>
      <c r="AN53" s="529" t="n">
        <f aca="false">SUM(AN9:AN51)</f>
        <v>0</v>
      </c>
      <c r="AO53" s="529" t="n">
        <f aca="false">SUM(AO9:AO51)</f>
        <v>0</v>
      </c>
      <c r="AP53" s="529" t="n">
        <f aca="false">SUM(AP9:AP51)</f>
        <v>0</v>
      </c>
      <c r="AQ53" s="529" t="n">
        <f aca="false">SUM(AQ9:AQ51)</f>
        <v>0</v>
      </c>
      <c r="AR53" s="529" t="n">
        <f aca="false">SUM(AR9:AR51)</f>
        <v>0</v>
      </c>
      <c r="AS53" s="529" t="n">
        <f aca="false">SUM(AS9:AS51)</f>
        <v>0</v>
      </c>
      <c r="AT53" s="529" t="n">
        <f aca="false">SUM(AT9:AT51)</f>
        <v>0</v>
      </c>
      <c r="AU53" s="532"/>
      <c r="AX53" s="469" t="n">
        <f aca="false">SUM(B53:AK53)</f>
        <v>0</v>
      </c>
    </row>
    <row r="54" customFormat="false" ht="27.75" hidden="false" customHeight="true" outlineLevel="0" collapsed="false">
      <c r="A54" s="491" t="s">
        <v>329</v>
      </c>
      <c r="B54" s="534" t="n">
        <f aca="false">SUM(B53:AT53)*0.001</f>
        <v>0</v>
      </c>
      <c r="C54" s="534"/>
      <c r="D54" s="534"/>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row>
    <row r="55" customFormat="false" ht="17.25" hidden="false" customHeight="true" outlineLevel="0" collapsed="false">
      <c r="X55" s="337"/>
      <c r="Z55" s="337"/>
    </row>
    <row r="56" customFormat="false" ht="17.25" hidden="false" customHeight="true" outlineLevel="0" collapsed="false">
      <c r="X56" s="337"/>
      <c r="Z56" s="337"/>
    </row>
    <row r="57" customFormat="false" ht="17.25" hidden="false" customHeight="true" outlineLevel="0" collapsed="false">
      <c r="X57" s="337"/>
      <c r="Z57" s="337"/>
    </row>
    <row r="58" customFormat="false" ht="17.25" hidden="false" customHeight="true" outlineLevel="0" collapsed="false">
      <c r="X58" s="337"/>
      <c r="Z58" s="337"/>
    </row>
    <row r="59" customFormat="false" ht="17.25" hidden="false" customHeight="true" outlineLevel="0" collapsed="false">
      <c r="X59" s="337"/>
      <c r="Z59" s="337"/>
    </row>
    <row r="60" customFormat="false" ht="17.25" hidden="false" customHeight="true" outlineLevel="0" collapsed="false">
      <c r="X60" s="337"/>
      <c r="Z60" s="337"/>
    </row>
    <row r="61" customFormat="false" ht="17.25" hidden="false" customHeight="true" outlineLevel="0" collapsed="false">
      <c r="X61" s="337"/>
      <c r="Z61" s="337"/>
    </row>
    <row r="62" customFormat="false" ht="17.25" hidden="false" customHeight="true" outlineLevel="0" collapsed="false">
      <c r="X62" s="337"/>
      <c r="Z62" s="337"/>
    </row>
    <row r="63" customFormat="false" ht="17.25" hidden="false" customHeight="true" outlineLevel="0" collapsed="false">
      <c r="X63" s="337"/>
      <c r="Z63" s="337"/>
    </row>
    <row r="64" customFormat="false" ht="17.25" hidden="false" customHeight="true" outlineLevel="0" collapsed="false">
      <c r="X64" s="337"/>
      <c r="Z64" s="337"/>
    </row>
    <row r="65" customFormat="false" ht="17.25" hidden="false" customHeight="true" outlineLevel="0" collapsed="false">
      <c r="X65" s="337"/>
      <c r="Z65" s="337"/>
    </row>
    <row r="66" customFormat="false" ht="17.25" hidden="false" customHeight="true" outlineLevel="0" collapsed="false">
      <c r="X66" s="337"/>
      <c r="Z66" s="337"/>
    </row>
    <row r="67" customFormat="false" ht="17.25" hidden="false" customHeight="true" outlineLevel="0" collapsed="false">
      <c r="X67" s="337"/>
      <c r="Z67" s="337"/>
    </row>
    <row r="68" customFormat="false" ht="17.25" hidden="false" customHeight="true" outlineLevel="0" collapsed="false">
      <c r="X68" s="337"/>
      <c r="Z68" s="337"/>
    </row>
    <row r="69" customFormat="false" ht="17.25" hidden="false" customHeight="true" outlineLevel="0" collapsed="false">
      <c r="X69" s="337"/>
      <c r="Z69" s="337"/>
    </row>
    <row r="70" customFormat="false" ht="17.25" hidden="false" customHeight="true" outlineLevel="0" collapsed="false">
      <c r="X70" s="337"/>
      <c r="Z70" s="337"/>
    </row>
    <row r="71" customFormat="false" ht="17.25" hidden="false" customHeight="true" outlineLevel="0" collapsed="false">
      <c r="X71" s="337"/>
      <c r="Z71" s="337"/>
    </row>
    <row r="72" customFormat="false" ht="17.25" hidden="false" customHeight="true" outlineLevel="0" collapsed="false">
      <c r="X72" s="337"/>
      <c r="Z72" s="337"/>
    </row>
    <row r="73" customFormat="false" ht="17.25" hidden="false" customHeight="true" outlineLevel="0" collapsed="false">
      <c r="X73" s="337"/>
      <c r="Z73" s="337"/>
    </row>
    <row r="74" customFormat="false" ht="17.25" hidden="false" customHeight="true" outlineLevel="0" collapsed="false">
      <c r="X74" s="337"/>
      <c r="Z74" s="337"/>
    </row>
    <row r="75" customFormat="false" ht="17.25" hidden="false" customHeight="true" outlineLevel="0" collapsed="false">
      <c r="X75" s="337"/>
      <c r="Z75" s="337"/>
    </row>
    <row r="76" customFormat="false" ht="17.25" hidden="false" customHeight="true" outlineLevel="0" collapsed="false">
      <c r="X76" s="337"/>
      <c r="Z76" s="337"/>
    </row>
    <row r="77" customFormat="false" ht="17.25" hidden="false" customHeight="true" outlineLevel="0" collapsed="false">
      <c r="X77" s="337"/>
      <c r="Z77" s="337"/>
    </row>
    <row r="78" customFormat="false" ht="17.25" hidden="false" customHeight="true" outlineLevel="0" collapsed="false">
      <c r="X78" s="337"/>
      <c r="Z78" s="337"/>
    </row>
    <row r="79" customFormat="false" ht="17.25" hidden="false" customHeight="true" outlineLevel="0" collapsed="false">
      <c r="X79" s="337"/>
      <c r="Z79" s="337"/>
    </row>
    <row r="80" customFormat="false" ht="17.25" hidden="false" customHeight="true" outlineLevel="0" collapsed="false">
      <c r="X80" s="337"/>
      <c r="Z80" s="337"/>
    </row>
    <row r="81" customFormat="false" ht="17.25" hidden="false" customHeight="true" outlineLevel="0" collapsed="false">
      <c r="X81" s="337"/>
      <c r="Z81" s="337"/>
    </row>
    <row r="82" customFormat="false" ht="17.25" hidden="false" customHeight="true" outlineLevel="0" collapsed="false">
      <c r="X82" s="337"/>
      <c r="Z82" s="337"/>
    </row>
    <row r="83" customFormat="false" ht="17.25" hidden="false" customHeight="true" outlineLevel="0" collapsed="false">
      <c r="X83" s="337"/>
      <c r="Z83" s="337"/>
    </row>
    <row r="84" customFormat="false" ht="17.25" hidden="false" customHeight="true" outlineLevel="0" collapsed="false">
      <c r="X84" s="337"/>
      <c r="Z84" s="337"/>
    </row>
    <row r="85" customFormat="false" ht="17.25" hidden="false" customHeight="true" outlineLevel="0" collapsed="false">
      <c r="X85" s="337"/>
      <c r="Z85" s="337"/>
    </row>
    <row r="86" customFormat="false" ht="17.25" hidden="false" customHeight="true" outlineLevel="0" collapsed="false">
      <c r="X86" s="337"/>
      <c r="Z86" s="337"/>
    </row>
    <row r="87" customFormat="false" ht="17.25" hidden="false" customHeight="true" outlineLevel="0" collapsed="false">
      <c r="X87" s="337"/>
      <c r="Z87" s="337"/>
    </row>
    <row r="88" customFormat="false" ht="17.25" hidden="false" customHeight="true" outlineLevel="0" collapsed="false">
      <c r="X88" s="337"/>
      <c r="Z88" s="337"/>
    </row>
    <row r="89" customFormat="false" ht="17.25" hidden="false" customHeight="true" outlineLevel="0" collapsed="false">
      <c r="X89" s="337"/>
      <c r="Z89" s="337"/>
    </row>
    <row r="90" customFormat="false" ht="17.25" hidden="false" customHeight="true" outlineLevel="0" collapsed="false">
      <c r="X90" s="337"/>
      <c r="Z90" s="337"/>
    </row>
    <row r="91" customFormat="false" ht="17.25" hidden="false" customHeight="true" outlineLevel="0" collapsed="false">
      <c r="X91" s="337"/>
      <c r="Z91" s="337"/>
    </row>
    <row r="92" customFormat="false" ht="17.25" hidden="false" customHeight="true" outlineLevel="0" collapsed="false">
      <c r="X92" s="337"/>
      <c r="Z92" s="337"/>
    </row>
    <row r="93" customFormat="false" ht="17.25" hidden="false" customHeight="true" outlineLevel="0" collapsed="false">
      <c r="X93" s="337"/>
      <c r="Z93" s="337"/>
    </row>
    <row r="94" customFormat="false" ht="17.25" hidden="false" customHeight="true" outlineLevel="0" collapsed="false">
      <c r="X94" s="337"/>
      <c r="Z94" s="337"/>
    </row>
    <row r="95" customFormat="false" ht="17.25" hidden="false" customHeight="true" outlineLevel="0" collapsed="false">
      <c r="X95" s="337"/>
      <c r="Z95" s="337"/>
    </row>
    <row r="96" customFormat="false" ht="17.25" hidden="false" customHeight="true" outlineLevel="0" collapsed="false">
      <c r="X96" s="337"/>
      <c r="Z96" s="337"/>
    </row>
    <row r="97" customFormat="false" ht="17.25" hidden="false" customHeight="true" outlineLevel="0" collapsed="false">
      <c r="X97" s="337"/>
      <c r="Z97" s="337"/>
    </row>
    <row r="98" customFormat="false" ht="17.25" hidden="false" customHeight="true" outlineLevel="0" collapsed="false">
      <c r="X98" s="337"/>
      <c r="Z98" s="337"/>
    </row>
    <row r="99" customFormat="false" ht="17.25" hidden="false" customHeight="true" outlineLevel="0" collapsed="false">
      <c r="X99" s="337"/>
      <c r="Z99" s="337"/>
    </row>
    <row r="100" customFormat="false" ht="17.25" hidden="false" customHeight="true" outlineLevel="0" collapsed="false">
      <c r="X100" s="337"/>
      <c r="Z100" s="337"/>
    </row>
    <row r="101" customFormat="false" ht="17.25" hidden="false" customHeight="true" outlineLevel="0" collapsed="false">
      <c r="X101" s="337"/>
      <c r="Z101" s="337"/>
    </row>
    <row r="102" customFormat="false" ht="17.25" hidden="false" customHeight="true" outlineLevel="0" collapsed="false">
      <c r="X102" s="337"/>
      <c r="Z102" s="337"/>
    </row>
    <row r="103" customFormat="false" ht="17.25" hidden="false" customHeight="true" outlineLevel="0" collapsed="false">
      <c r="X103" s="337"/>
      <c r="Z103" s="337"/>
    </row>
    <row r="104" customFormat="false" ht="17.25" hidden="false" customHeight="true" outlineLevel="0" collapsed="false">
      <c r="X104" s="337"/>
      <c r="Z104" s="337"/>
    </row>
    <row r="105" customFormat="false" ht="17.25" hidden="false" customHeight="true" outlineLevel="0" collapsed="false">
      <c r="X105" s="337"/>
      <c r="Z105" s="337"/>
    </row>
    <row r="106" customFormat="false" ht="17.25" hidden="false" customHeight="true" outlineLevel="0" collapsed="false">
      <c r="X106" s="337"/>
      <c r="Z106" s="337"/>
    </row>
    <row r="107" customFormat="false" ht="17.25" hidden="false" customHeight="true" outlineLevel="0" collapsed="false">
      <c r="X107" s="337"/>
      <c r="Z107" s="337"/>
    </row>
    <row r="108" customFormat="false" ht="17.25" hidden="false" customHeight="true" outlineLevel="0" collapsed="false">
      <c r="X108" s="337"/>
      <c r="Z108" s="337"/>
    </row>
    <row r="109" customFormat="false" ht="17.25" hidden="false" customHeight="true" outlineLevel="0" collapsed="false">
      <c r="X109" s="337"/>
      <c r="Z109" s="337"/>
    </row>
    <row r="110" customFormat="false" ht="17.25" hidden="false" customHeight="true" outlineLevel="0" collapsed="false">
      <c r="X110" s="337"/>
      <c r="Z110" s="337"/>
    </row>
    <row r="111" customFormat="false" ht="17.25" hidden="false" customHeight="true" outlineLevel="0" collapsed="false">
      <c r="X111" s="337"/>
      <c r="Z111" s="337"/>
    </row>
    <row r="112" customFormat="false" ht="17.25" hidden="false" customHeight="true" outlineLevel="0" collapsed="false">
      <c r="X112" s="337"/>
      <c r="Z112" s="337"/>
    </row>
    <row r="113" customFormat="false" ht="17.25" hidden="false" customHeight="true" outlineLevel="0" collapsed="false">
      <c r="X113" s="337"/>
      <c r="Z113" s="337"/>
    </row>
    <row r="114" customFormat="false" ht="17.25" hidden="false" customHeight="true" outlineLevel="0" collapsed="false">
      <c r="X114" s="337"/>
      <c r="Z114" s="337"/>
    </row>
    <row r="115" customFormat="false" ht="17.25" hidden="false" customHeight="true" outlineLevel="0" collapsed="false">
      <c r="X115" s="337"/>
      <c r="Z115" s="337"/>
    </row>
    <row r="116" customFormat="false" ht="17.25" hidden="false" customHeight="true" outlineLevel="0" collapsed="false">
      <c r="X116" s="337"/>
      <c r="Z116" s="337"/>
    </row>
    <row r="117" customFormat="false" ht="17.25" hidden="false" customHeight="true" outlineLevel="0" collapsed="false">
      <c r="X117" s="337"/>
      <c r="Z117" s="337"/>
    </row>
    <row r="118" customFormat="false" ht="17.25" hidden="false" customHeight="true" outlineLevel="0" collapsed="false">
      <c r="X118" s="337"/>
      <c r="Z118" s="337"/>
    </row>
    <row r="119" customFormat="false" ht="17.25" hidden="false" customHeight="true" outlineLevel="0" collapsed="false">
      <c r="X119" s="337"/>
      <c r="Z119" s="337"/>
    </row>
    <row r="120" customFormat="false" ht="17.25" hidden="false" customHeight="true" outlineLevel="0" collapsed="false">
      <c r="X120" s="337"/>
      <c r="Z120" s="337"/>
    </row>
    <row r="121" customFormat="false" ht="17.25" hidden="false" customHeight="true" outlineLevel="0" collapsed="false">
      <c r="X121" s="337"/>
      <c r="Z121" s="337"/>
    </row>
    <row r="122" customFormat="false" ht="17.25" hidden="false" customHeight="true" outlineLevel="0" collapsed="false">
      <c r="X122" s="337"/>
      <c r="Z122" s="337"/>
    </row>
    <row r="123" customFormat="false" ht="17.25" hidden="false" customHeight="true" outlineLevel="0" collapsed="false">
      <c r="X123" s="337"/>
      <c r="Z123" s="337"/>
    </row>
    <row r="124" customFormat="false" ht="17.25" hidden="false" customHeight="true" outlineLevel="0" collapsed="false">
      <c r="X124" s="337"/>
      <c r="Z124" s="337"/>
    </row>
    <row r="125" customFormat="false" ht="17.25" hidden="false" customHeight="true" outlineLevel="0" collapsed="false">
      <c r="X125" s="337"/>
      <c r="Z125" s="337"/>
    </row>
    <row r="126" customFormat="false" ht="17.25" hidden="false" customHeight="true" outlineLevel="0" collapsed="false">
      <c r="X126" s="337"/>
      <c r="Z126" s="337"/>
    </row>
    <row r="127" customFormat="false" ht="17.25" hidden="false" customHeight="true" outlineLevel="0" collapsed="false">
      <c r="X127" s="337"/>
      <c r="Z127" s="337"/>
    </row>
    <row r="128" customFormat="false" ht="17.25" hidden="false" customHeight="true" outlineLevel="0" collapsed="false">
      <c r="X128" s="337"/>
      <c r="Z128" s="337"/>
    </row>
    <row r="129" customFormat="false" ht="17.25" hidden="false" customHeight="true" outlineLevel="0" collapsed="false">
      <c r="X129" s="337"/>
      <c r="Z129" s="337"/>
    </row>
    <row r="130" customFormat="false" ht="17.25" hidden="false" customHeight="true" outlineLevel="0" collapsed="false">
      <c r="X130" s="337"/>
      <c r="Z130" s="337"/>
    </row>
    <row r="131" customFormat="false" ht="17.25" hidden="false" customHeight="true" outlineLevel="0" collapsed="false">
      <c r="X131" s="337"/>
      <c r="Z131" s="337"/>
    </row>
    <row r="132" customFormat="false" ht="17.25" hidden="false" customHeight="true" outlineLevel="0" collapsed="false">
      <c r="X132" s="337"/>
      <c r="Z132" s="337"/>
    </row>
    <row r="133" customFormat="false" ht="17.25" hidden="false" customHeight="true" outlineLevel="0" collapsed="false">
      <c r="X133" s="337"/>
      <c r="Z133" s="337"/>
    </row>
    <row r="134" customFormat="false" ht="17.25" hidden="false" customHeight="true" outlineLevel="0" collapsed="false">
      <c r="X134" s="337"/>
      <c r="Z134" s="337"/>
    </row>
    <row r="135" customFormat="false" ht="17.25" hidden="false" customHeight="true" outlineLevel="0" collapsed="false">
      <c r="X135" s="337"/>
      <c r="Z135" s="337"/>
    </row>
    <row r="136" customFormat="false" ht="17.25" hidden="false" customHeight="true" outlineLevel="0" collapsed="false">
      <c r="X136" s="337"/>
      <c r="Z136" s="337"/>
    </row>
    <row r="137" customFormat="false" ht="17.25" hidden="false" customHeight="true" outlineLevel="0" collapsed="false">
      <c r="X137" s="337"/>
      <c r="Z137" s="337"/>
    </row>
    <row r="138" customFormat="false" ht="17.25" hidden="false" customHeight="true" outlineLevel="0" collapsed="false">
      <c r="X138" s="337"/>
      <c r="Z138" s="337"/>
    </row>
    <row r="139" customFormat="false" ht="17.25" hidden="false" customHeight="true" outlineLevel="0" collapsed="false">
      <c r="X139" s="337"/>
      <c r="Z139" s="337"/>
    </row>
    <row r="140" customFormat="false" ht="17.25" hidden="false" customHeight="true" outlineLevel="0" collapsed="false">
      <c r="X140" s="337"/>
      <c r="Z140" s="337"/>
    </row>
    <row r="141" customFormat="false" ht="17.25" hidden="false" customHeight="true" outlineLevel="0" collapsed="false">
      <c r="X141" s="337"/>
      <c r="Z141" s="337"/>
    </row>
    <row r="142" customFormat="false" ht="17.25" hidden="false" customHeight="true" outlineLevel="0" collapsed="false">
      <c r="X142" s="337"/>
      <c r="Z142" s="337"/>
    </row>
    <row r="143" customFormat="false" ht="17.25" hidden="false" customHeight="true" outlineLevel="0" collapsed="false">
      <c r="X143" s="337"/>
      <c r="Z143" s="337"/>
    </row>
    <row r="144" customFormat="false" ht="17.25" hidden="false" customHeight="true" outlineLevel="0" collapsed="false">
      <c r="X144" s="337"/>
      <c r="Z144" s="337"/>
    </row>
    <row r="145" customFormat="false" ht="17.25" hidden="false" customHeight="true" outlineLevel="0" collapsed="false">
      <c r="X145" s="337"/>
      <c r="Z145" s="337"/>
    </row>
    <row r="146" customFormat="false" ht="17.25" hidden="false" customHeight="true" outlineLevel="0" collapsed="false">
      <c r="X146" s="337"/>
      <c r="Z146" s="337"/>
    </row>
    <row r="147" customFormat="false" ht="17.25" hidden="false" customHeight="true" outlineLevel="0" collapsed="false">
      <c r="X147" s="337"/>
      <c r="Z147" s="337"/>
    </row>
    <row r="148" customFormat="false" ht="17.25" hidden="false" customHeight="true" outlineLevel="0" collapsed="false">
      <c r="X148" s="337"/>
      <c r="Z148" s="337"/>
    </row>
    <row r="149" customFormat="false" ht="17.25" hidden="false" customHeight="true" outlineLevel="0" collapsed="false">
      <c r="X149" s="337"/>
      <c r="Z149" s="337"/>
    </row>
    <row r="150" customFormat="false" ht="17.25" hidden="false" customHeight="true" outlineLevel="0" collapsed="false">
      <c r="X150" s="337"/>
      <c r="Z150" s="337"/>
    </row>
    <row r="151" customFormat="false" ht="17.25" hidden="false" customHeight="true" outlineLevel="0" collapsed="false">
      <c r="X151" s="337"/>
      <c r="Z151" s="337"/>
    </row>
    <row r="152" customFormat="false" ht="17.25" hidden="false" customHeight="true" outlineLevel="0" collapsed="false">
      <c r="X152" s="337"/>
      <c r="Z152" s="337"/>
    </row>
    <row r="153" customFormat="false" ht="17.25" hidden="false" customHeight="true" outlineLevel="0" collapsed="false">
      <c r="X153" s="337"/>
      <c r="Z153" s="337"/>
    </row>
    <row r="154" customFormat="false" ht="17.25" hidden="false" customHeight="true" outlineLevel="0" collapsed="false">
      <c r="X154" s="337"/>
      <c r="Z154" s="337"/>
    </row>
    <row r="155" customFormat="false" ht="17.25" hidden="false" customHeight="true" outlineLevel="0" collapsed="false">
      <c r="X155" s="337"/>
      <c r="Z155" s="337"/>
    </row>
    <row r="156" customFormat="false" ht="17.25" hidden="false" customHeight="true" outlineLevel="0" collapsed="false">
      <c r="X156" s="337"/>
      <c r="Z156" s="337"/>
    </row>
    <row r="157" customFormat="false" ht="17.25" hidden="false" customHeight="true" outlineLevel="0" collapsed="false">
      <c r="X157" s="337"/>
      <c r="Z157" s="337"/>
    </row>
    <row r="158" customFormat="false" ht="17.25" hidden="false" customHeight="true" outlineLevel="0" collapsed="false">
      <c r="X158" s="337"/>
      <c r="Z158" s="337"/>
    </row>
    <row r="159" customFormat="false" ht="17.25" hidden="false" customHeight="true" outlineLevel="0" collapsed="false">
      <c r="X159" s="337"/>
      <c r="Z159" s="337"/>
    </row>
    <row r="160" customFormat="false" ht="17.25" hidden="false" customHeight="true" outlineLevel="0" collapsed="false">
      <c r="X160" s="337"/>
      <c r="Z160" s="337"/>
    </row>
    <row r="161" customFormat="false" ht="17.25" hidden="false" customHeight="true" outlineLevel="0" collapsed="false">
      <c r="X161" s="337"/>
      <c r="Z161" s="337"/>
    </row>
    <row r="162" customFormat="false" ht="17.25" hidden="false" customHeight="true" outlineLevel="0" collapsed="false">
      <c r="X162" s="337"/>
      <c r="Z162" s="337"/>
    </row>
    <row r="163" customFormat="false" ht="17.25" hidden="false" customHeight="true" outlineLevel="0" collapsed="false">
      <c r="X163" s="337"/>
      <c r="Z163" s="337"/>
    </row>
    <row r="164" customFormat="false" ht="17.25" hidden="false" customHeight="true" outlineLevel="0" collapsed="false">
      <c r="X164" s="337"/>
      <c r="Z164" s="337"/>
    </row>
    <row r="165" customFormat="false" ht="17.25" hidden="false" customHeight="true" outlineLevel="0" collapsed="false">
      <c r="X165" s="337"/>
      <c r="Z165" s="337"/>
    </row>
    <row r="166" customFormat="false" ht="17.25" hidden="false" customHeight="true" outlineLevel="0" collapsed="false">
      <c r="X166" s="337"/>
      <c r="Z166" s="337"/>
    </row>
    <row r="167" customFormat="false" ht="17.25" hidden="false" customHeight="true" outlineLevel="0" collapsed="false">
      <c r="X167" s="337"/>
      <c r="Z167" s="337"/>
    </row>
    <row r="168" customFormat="false" ht="17.25" hidden="false" customHeight="true" outlineLevel="0" collapsed="false">
      <c r="X168" s="337"/>
      <c r="Z168" s="337"/>
    </row>
    <row r="169" customFormat="false" ht="17.25" hidden="false" customHeight="true" outlineLevel="0" collapsed="false">
      <c r="X169" s="337"/>
      <c r="Z169" s="337"/>
    </row>
    <row r="170" customFormat="false" ht="17.25" hidden="false" customHeight="true" outlineLevel="0" collapsed="false">
      <c r="X170" s="337"/>
      <c r="Z170" s="337"/>
    </row>
    <row r="171" customFormat="false" ht="17.25" hidden="false" customHeight="true" outlineLevel="0" collapsed="false">
      <c r="X171" s="337"/>
      <c r="Z171" s="337"/>
    </row>
    <row r="172" customFormat="false" ht="17.25" hidden="false" customHeight="true" outlineLevel="0" collapsed="false">
      <c r="X172" s="337"/>
      <c r="Z172" s="337"/>
    </row>
    <row r="173" customFormat="false" ht="17.25" hidden="false" customHeight="true" outlineLevel="0" collapsed="false">
      <c r="X173" s="337"/>
      <c r="Z173" s="337"/>
    </row>
    <row r="174" customFormat="false" ht="17.25" hidden="false" customHeight="true" outlineLevel="0" collapsed="false">
      <c r="X174" s="337"/>
      <c r="Z174" s="337"/>
    </row>
    <row r="175" customFormat="false" ht="17.25" hidden="false" customHeight="true" outlineLevel="0" collapsed="false">
      <c r="X175" s="337"/>
      <c r="Z175" s="337"/>
    </row>
    <row r="176" customFormat="false" ht="17.25" hidden="false" customHeight="true" outlineLevel="0" collapsed="false">
      <c r="X176" s="337"/>
      <c r="Z176" s="337"/>
    </row>
    <row r="177" customFormat="false" ht="17.25" hidden="false" customHeight="true" outlineLevel="0" collapsed="false">
      <c r="X177" s="337"/>
      <c r="Z177" s="337"/>
    </row>
    <row r="178" customFormat="false" ht="17.25" hidden="false" customHeight="true" outlineLevel="0" collapsed="false">
      <c r="X178" s="337"/>
      <c r="Z178" s="337"/>
    </row>
    <row r="179" customFormat="false" ht="17.25" hidden="false" customHeight="true" outlineLevel="0" collapsed="false">
      <c r="X179" s="337"/>
      <c r="Z179" s="337"/>
    </row>
    <row r="180" customFormat="false" ht="17.25" hidden="false" customHeight="true" outlineLevel="0" collapsed="false">
      <c r="X180" s="337"/>
      <c r="Z180" s="337"/>
    </row>
    <row r="181" customFormat="false" ht="17.25" hidden="false" customHeight="true" outlineLevel="0" collapsed="false">
      <c r="X181" s="337"/>
      <c r="Z181" s="337"/>
    </row>
    <row r="182" customFormat="false" ht="17.25" hidden="false" customHeight="true" outlineLevel="0" collapsed="false">
      <c r="X182" s="337"/>
      <c r="Z182" s="337"/>
    </row>
    <row r="183" customFormat="false" ht="17.25" hidden="false" customHeight="true" outlineLevel="0" collapsed="false">
      <c r="X183" s="337"/>
      <c r="Z183" s="337"/>
    </row>
    <row r="184" customFormat="false" ht="17.25" hidden="false" customHeight="true" outlineLevel="0" collapsed="false">
      <c r="X184" s="337"/>
      <c r="Z184" s="337"/>
    </row>
    <row r="185" customFormat="false" ht="17.25" hidden="false" customHeight="true" outlineLevel="0" collapsed="false">
      <c r="X185" s="337"/>
      <c r="Z185" s="337"/>
    </row>
    <row r="186" customFormat="false" ht="17.25" hidden="false" customHeight="true" outlineLevel="0" collapsed="false">
      <c r="X186" s="337"/>
      <c r="Z186" s="337"/>
    </row>
    <row r="187" customFormat="false" ht="17.25" hidden="false" customHeight="true" outlineLevel="0" collapsed="false">
      <c r="X187" s="337"/>
      <c r="Z187" s="337"/>
    </row>
    <row r="188" customFormat="false" ht="17.25" hidden="false" customHeight="true" outlineLevel="0" collapsed="false">
      <c r="X188" s="337"/>
      <c r="Z188" s="337"/>
    </row>
    <row r="189" customFormat="false" ht="17.25" hidden="false" customHeight="true" outlineLevel="0" collapsed="false">
      <c r="X189" s="337"/>
      <c r="Z189" s="337"/>
    </row>
    <row r="190" customFormat="false" ht="17.25" hidden="false" customHeight="true" outlineLevel="0" collapsed="false">
      <c r="X190" s="337"/>
      <c r="Z190" s="337"/>
    </row>
    <row r="191" customFormat="false" ht="17.25" hidden="false" customHeight="true" outlineLevel="0" collapsed="false">
      <c r="X191" s="337"/>
      <c r="Z191" s="337"/>
    </row>
    <row r="192" customFormat="false" ht="17.25" hidden="false" customHeight="true" outlineLevel="0" collapsed="false">
      <c r="X192" s="337"/>
      <c r="Z192" s="337"/>
    </row>
    <row r="193" customFormat="false" ht="17.25" hidden="false" customHeight="true" outlineLevel="0" collapsed="false">
      <c r="X193" s="337"/>
      <c r="Z193" s="337"/>
    </row>
    <row r="194" customFormat="false" ht="17.25" hidden="false" customHeight="true" outlineLevel="0" collapsed="false">
      <c r="X194" s="337"/>
      <c r="Z194" s="337"/>
    </row>
    <row r="195" customFormat="false" ht="17.25" hidden="false" customHeight="true" outlineLevel="0" collapsed="false">
      <c r="X195" s="337"/>
      <c r="Z195" s="337"/>
    </row>
    <row r="196" customFormat="false" ht="17.25" hidden="false" customHeight="true" outlineLevel="0" collapsed="false">
      <c r="X196" s="337"/>
      <c r="Z196" s="337"/>
    </row>
    <row r="197" customFormat="false" ht="17.25" hidden="false" customHeight="true" outlineLevel="0" collapsed="false">
      <c r="X197" s="337"/>
      <c r="Z197" s="337"/>
    </row>
    <row r="198" customFormat="false" ht="17.25" hidden="false" customHeight="true" outlineLevel="0" collapsed="false">
      <c r="X198" s="337"/>
      <c r="Z198" s="337"/>
    </row>
    <row r="199" customFormat="false" ht="17.25" hidden="false" customHeight="true" outlineLevel="0" collapsed="false">
      <c r="X199" s="337"/>
      <c r="Z199" s="337"/>
    </row>
    <row r="200" customFormat="false" ht="17.25" hidden="false" customHeight="true" outlineLevel="0" collapsed="false">
      <c r="X200" s="337"/>
      <c r="Z200" s="337"/>
    </row>
    <row r="201" customFormat="false" ht="17.25" hidden="false" customHeight="true" outlineLevel="0" collapsed="false">
      <c r="X201" s="337"/>
      <c r="Z201" s="337"/>
    </row>
    <row r="202" customFormat="false" ht="17.25" hidden="false" customHeight="true" outlineLevel="0" collapsed="false">
      <c r="X202" s="337"/>
      <c r="Z202" s="337"/>
    </row>
    <row r="203" customFormat="false" ht="17.25" hidden="false" customHeight="true" outlineLevel="0" collapsed="false">
      <c r="X203" s="337"/>
      <c r="Z203" s="337"/>
    </row>
    <row r="204" customFormat="false" ht="17.25" hidden="false" customHeight="true" outlineLevel="0" collapsed="false">
      <c r="X204" s="337"/>
      <c r="Z204" s="337"/>
    </row>
    <row r="205" customFormat="false" ht="17.25" hidden="false" customHeight="true" outlineLevel="0" collapsed="false">
      <c r="X205" s="337"/>
      <c r="Z205" s="337"/>
    </row>
    <row r="206" customFormat="false" ht="17.25" hidden="false" customHeight="true" outlineLevel="0" collapsed="false">
      <c r="X206" s="337"/>
      <c r="Z206" s="337"/>
    </row>
    <row r="207" customFormat="false" ht="17.25" hidden="false" customHeight="true" outlineLevel="0" collapsed="false">
      <c r="X207" s="337"/>
      <c r="Z207" s="337"/>
    </row>
    <row r="208" customFormat="false" ht="17.25" hidden="false" customHeight="true" outlineLevel="0" collapsed="false">
      <c r="X208" s="337"/>
      <c r="Z208" s="337"/>
    </row>
    <row r="209" customFormat="false" ht="17.25" hidden="false" customHeight="true" outlineLevel="0" collapsed="false">
      <c r="X209" s="337"/>
      <c r="Z209" s="337"/>
    </row>
    <row r="210" customFormat="false" ht="17.25" hidden="false" customHeight="true" outlineLevel="0" collapsed="false">
      <c r="X210" s="337"/>
      <c r="Z210" s="337"/>
    </row>
    <row r="211" customFormat="false" ht="17.25" hidden="false" customHeight="true" outlineLevel="0" collapsed="false">
      <c r="X211" s="337"/>
      <c r="Z211" s="337"/>
    </row>
    <row r="212" customFormat="false" ht="17.25" hidden="false" customHeight="true" outlineLevel="0" collapsed="false">
      <c r="X212" s="337"/>
      <c r="Z212" s="337"/>
    </row>
    <row r="213" customFormat="false" ht="17.25" hidden="false" customHeight="true" outlineLevel="0" collapsed="false">
      <c r="X213" s="337"/>
      <c r="Z213" s="337"/>
    </row>
    <row r="214" customFormat="false" ht="17.25" hidden="false" customHeight="true" outlineLevel="0" collapsed="false">
      <c r="X214" s="337"/>
      <c r="Z214" s="337"/>
    </row>
    <row r="215" customFormat="false" ht="17.25" hidden="false" customHeight="true" outlineLevel="0" collapsed="false">
      <c r="X215" s="337"/>
      <c r="Z215" s="337"/>
    </row>
    <row r="216" customFormat="false" ht="17.25" hidden="false" customHeight="true" outlineLevel="0" collapsed="false">
      <c r="X216" s="337"/>
      <c r="Z216" s="337"/>
    </row>
    <row r="217" customFormat="false" ht="17.25" hidden="false" customHeight="true" outlineLevel="0" collapsed="false">
      <c r="X217" s="337"/>
      <c r="Z217" s="337"/>
    </row>
    <row r="218" customFormat="false" ht="17.25" hidden="false" customHeight="true" outlineLevel="0" collapsed="false">
      <c r="X218" s="337"/>
      <c r="Z218" s="337"/>
    </row>
    <row r="219" customFormat="false" ht="17.25" hidden="false" customHeight="true" outlineLevel="0" collapsed="false">
      <c r="X219" s="337"/>
      <c r="Z219" s="337"/>
    </row>
    <row r="220" customFormat="false" ht="17.25" hidden="false" customHeight="true" outlineLevel="0" collapsed="false">
      <c r="X220" s="337"/>
      <c r="Z220" s="337"/>
    </row>
    <row r="221" customFormat="false" ht="17.25" hidden="false" customHeight="true" outlineLevel="0" collapsed="false">
      <c r="X221" s="337"/>
      <c r="Z221" s="337"/>
    </row>
    <row r="222" customFormat="false" ht="17.25" hidden="false" customHeight="true" outlineLevel="0" collapsed="false">
      <c r="X222" s="337"/>
      <c r="Z222" s="337"/>
    </row>
    <row r="223" customFormat="false" ht="17.25" hidden="false" customHeight="true" outlineLevel="0" collapsed="false">
      <c r="X223" s="337"/>
      <c r="Z223" s="337"/>
    </row>
    <row r="224" customFormat="false" ht="17.25" hidden="false" customHeight="true" outlineLevel="0" collapsed="false">
      <c r="X224" s="337"/>
      <c r="Z224" s="337"/>
    </row>
    <row r="225" customFormat="false" ht="17.25" hidden="false" customHeight="true" outlineLevel="0" collapsed="false">
      <c r="X225" s="337"/>
      <c r="Z225" s="337"/>
    </row>
    <row r="226" customFormat="false" ht="17.25" hidden="false" customHeight="true" outlineLevel="0" collapsed="false">
      <c r="X226" s="337"/>
      <c r="Z226" s="337"/>
    </row>
    <row r="227" customFormat="false" ht="17.25" hidden="false" customHeight="true" outlineLevel="0" collapsed="false">
      <c r="X227" s="337"/>
      <c r="Z227" s="337"/>
    </row>
    <row r="228" customFormat="false" ht="17.25" hidden="false" customHeight="true" outlineLevel="0" collapsed="false">
      <c r="X228" s="337"/>
      <c r="Z228" s="337"/>
    </row>
    <row r="229" customFormat="false" ht="17.25" hidden="false" customHeight="true" outlineLevel="0" collapsed="false">
      <c r="X229" s="337"/>
      <c r="Z229" s="337"/>
    </row>
    <row r="230" customFormat="false" ht="17.25" hidden="false" customHeight="true" outlineLevel="0" collapsed="false">
      <c r="X230" s="337"/>
      <c r="Z230" s="337"/>
    </row>
    <row r="231" customFormat="false" ht="17.25" hidden="false" customHeight="true" outlineLevel="0" collapsed="false">
      <c r="X231" s="337"/>
      <c r="Z231" s="337"/>
    </row>
    <row r="232" customFormat="false" ht="17.25" hidden="false" customHeight="true" outlineLevel="0" collapsed="false">
      <c r="X232" s="337"/>
      <c r="Z232" s="337"/>
    </row>
    <row r="233" customFormat="false" ht="17.25" hidden="false" customHeight="true" outlineLevel="0" collapsed="false">
      <c r="X233" s="337"/>
      <c r="Z233" s="337"/>
    </row>
    <row r="234" customFormat="false" ht="17.25" hidden="false" customHeight="true" outlineLevel="0" collapsed="false">
      <c r="X234" s="337"/>
      <c r="Z234" s="337"/>
    </row>
    <row r="235" customFormat="false" ht="17.25" hidden="false" customHeight="true" outlineLevel="0" collapsed="false">
      <c r="X235" s="337"/>
      <c r="Z235" s="337"/>
    </row>
    <row r="236" customFormat="false" ht="17.25" hidden="false" customHeight="true" outlineLevel="0" collapsed="false">
      <c r="X236" s="337"/>
      <c r="Z236" s="337"/>
    </row>
    <row r="237" customFormat="false" ht="17.25" hidden="false" customHeight="true" outlineLevel="0" collapsed="false">
      <c r="X237" s="337"/>
      <c r="Z237" s="337"/>
    </row>
    <row r="238" customFormat="false" ht="17.25" hidden="false" customHeight="true" outlineLevel="0" collapsed="false">
      <c r="X238" s="337"/>
      <c r="Z238" s="337"/>
    </row>
    <row r="239" customFormat="false" ht="17.25" hidden="false" customHeight="true" outlineLevel="0" collapsed="false">
      <c r="X239" s="337"/>
      <c r="Z239" s="337"/>
    </row>
    <row r="240" customFormat="false" ht="17.25" hidden="false" customHeight="true" outlineLevel="0" collapsed="false">
      <c r="X240" s="337"/>
      <c r="Z240" s="337"/>
    </row>
    <row r="241" customFormat="false" ht="17.25" hidden="false" customHeight="true" outlineLevel="0" collapsed="false">
      <c r="X241" s="337"/>
      <c r="Z241" s="337"/>
    </row>
    <row r="242" customFormat="false" ht="17.25" hidden="false" customHeight="true" outlineLevel="0" collapsed="false">
      <c r="X242" s="337"/>
      <c r="Z242" s="337"/>
    </row>
    <row r="243" customFormat="false" ht="17.25" hidden="false" customHeight="true" outlineLevel="0" collapsed="false">
      <c r="X243" s="337"/>
      <c r="Z243" s="337"/>
    </row>
    <row r="244" customFormat="false" ht="17.25" hidden="false" customHeight="true" outlineLevel="0" collapsed="false">
      <c r="X244" s="337"/>
      <c r="Z244" s="337"/>
    </row>
    <row r="245" customFormat="false" ht="17.25" hidden="false" customHeight="true" outlineLevel="0" collapsed="false">
      <c r="X245" s="337"/>
      <c r="Z245" s="337"/>
    </row>
    <row r="246" customFormat="false" ht="17.25" hidden="false" customHeight="true" outlineLevel="0" collapsed="false">
      <c r="X246" s="337"/>
      <c r="Z246" s="337"/>
    </row>
    <row r="247" customFormat="false" ht="17.25" hidden="false" customHeight="true" outlineLevel="0" collapsed="false">
      <c r="X247" s="337"/>
      <c r="Z247" s="337"/>
    </row>
    <row r="248" customFormat="false" ht="17.25" hidden="false" customHeight="true" outlineLevel="0" collapsed="false">
      <c r="X248" s="337"/>
      <c r="Z248" s="337"/>
    </row>
    <row r="249" customFormat="false" ht="17.25" hidden="false" customHeight="true" outlineLevel="0" collapsed="false">
      <c r="X249" s="337"/>
      <c r="Z249" s="337"/>
    </row>
    <row r="250" customFormat="false" ht="17.25" hidden="false" customHeight="true" outlineLevel="0" collapsed="false">
      <c r="X250" s="337"/>
      <c r="Z250" s="337"/>
    </row>
    <row r="251" customFormat="false" ht="17.25" hidden="false" customHeight="true" outlineLevel="0" collapsed="false">
      <c r="X251" s="337"/>
      <c r="Z251" s="337"/>
    </row>
    <row r="252" customFormat="false" ht="17.25" hidden="false" customHeight="true" outlineLevel="0" collapsed="false">
      <c r="X252" s="337"/>
      <c r="Z252" s="337"/>
    </row>
    <row r="253" customFormat="false" ht="17.25" hidden="false" customHeight="true" outlineLevel="0" collapsed="false">
      <c r="X253" s="337"/>
      <c r="Z253" s="337"/>
    </row>
    <row r="254" customFormat="false" ht="17.25" hidden="false" customHeight="true" outlineLevel="0" collapsed="false">
      <c r="X254" s="337"/>
      <c r="Z254" s="337"/>
    </row>
    <row r="255" customFormat="false" ht="17.25" hidden="false" customHeight="true" outlineLevel="0" collapsed="false">
      <c r="X255" s="337"/>
      <c r="Z255" s="337"/>
    </row>
    <row r="256" customFormat="false" ht="17.25" hidden="false" customHeight="true" outlineLevel="0" collapsed="false">
      <c r="X256" s="337"/>
      <c r="Z256" s="337"/>
    </row>
    <row r="257" customFormat="false" ht="17.25" hidden="false" customHeight="true" outlineLevel="0" collapsed="false">
      <c r="X257" s="337"/>
      <c r="Z257" s="337"/>
    </row>
    <row r="258" customFormat="false" ht="17.25" hidden="false" customHeight="true" outlineLevel="0" collapsed="false">
      <c r="X258" s="337"/>
      <c r="Z258" s="337"/>
    </row>
    <row r="259" customFormat="false" ht="17.25" hidden="false" customHeight="true" outlineLevel="0" collapsed="false">
      <c r="X259" s="337"/>
      <c r="Z259" s="337"/>
    </row>
    <row r="260" customFormat="false" ht="17.25" hidden="false" customHeight="true" outlineLevel="0" collapsed="false">
      <c r="X260" s="337"/>
      <c r="Z260" s="337"/>
    </row>
    <row r="261" customFormat="false" ht="17.25" hidden="false" customHeight="true" outlineLevel="0" collapsed="false">
      <c r="X261" s="337"/>
      <c r="Z261" s="337"/>
    </row>
    <row r="262" customFormat="false" ht="17.25" hidden="false" customHeight="true" outlineLevel="0" collapsed="false">
      <c r="X262" s="337"/>
      <c r="Z262" s="337"/>
    </row>
    <row r="263" customFormat="false" ht="17.25" hidden="false" customHeight="true" outlineLevel="0" collapsed="false">
      <c r="X263" s="337"/>
      <c r="Z263" s="337"/>
    </row>
    <row r="264" customFormat="false" ht="17.25" hidden="false" customHeight="true" outlineLevel="0" collapsed="false">
      <c r="X264" s="337"/>
      <c r="Z264" s="337"/>
    </row>
    <row r="265" customFormat="false" ht="17.25" hidden="false" customHeight="true" outlineLevel="0" collapsed="false">
      <c r="X265" s="337"/>
      <c r="Z265" s="337"/>
    </row>
    <row r="266" customFormat="false" ht="17.25" hidden="false" customHeight="true" outlineLevel="0" collapsed="false">
      <c r="X266" s="337"/>
      <c r="Z266" s="337"/>
    </row>
    <row r="267" customFormat="false" ht="17.25" hidden="false" customHeight="true" outlineLevel="0" collapsed="false">
      <c r="X267" s="337"/>
      <c r="Z267" s="337"/>
    </row>
    <row r="268" customFormat="false" ht="17.25" hidden="false" customHeight="true" outlineLevel="0" collapsed="false">
      <c r="X268" s="337"/>
      <c r="Z268" s="337"/>
    </row>
    <row r="269" customFormat="false" ht="17.25" hidden="false" customHeight="true" outlineLevel="0" collapsed="false">
      <c r="X269" s="337"/>
      <c r="Z269" s="337"/>
    </row>
    <row r="270" customFormat="false" ht="17.25" hidden="false" customHeight="true" outlineLevel="0" collapsed="false">
      <c r="X270" s="337"/>
      <c r="Z270" s="337"/>
    </row>
    <row r="271" customFormat="false" ht="17.25" hidden="false" customHeight="true" outlineLevel="0" collapsed="false">
      <c r="X271" s="337"/>
      <c r="Z271" s="337"/>
    </row>
    <row r="272" customFormat="false" ht="17.25" hidden="false" customHeight="true" outlineLevel="0" collapsed="false">
      <c r="X272" s="337"/>
      <c r="Z272" s="337"/>
    </row>
    <row r="273" customFormat="false" ht="17.25" hidden="false" customHeight="true" outlineLevel="0" collapsed="false">
      <c r="X273" s="337"/>
      <c r="Z273" s="337"/>
    </row>
    <row r="274" customFormat="false" ht="17.25" hidden="false" customHeight="true" outlineLevel="0" collapsed="false">
      <c r="X274" s="337"/>
      <c r="Z274" s="337"/>
    </row>
    <row r="275" customFormat="false" ht="17.25" hidden="false" customHeight="true" outlineLevel="0" collapsed="false">
      <c r="X275" s="337"/>
      <c r="Z275" s="337"/>
    </row>
    <row r="276" customFormat="false" ht="17.25" hidden="false" customHeight="true" outlineLevel="0" collapsed="false">
      <c r="X276" s="337"/>
      <c r="Z276" s="337"/>
    </row>
    <row r="277" customFormat="false" ht="17.25" hidden="false" customHeight="true" outlineLevel="0" collapsed="false">
      <c r="X277" s="337"/>
      <c r="Z277" s="337"/>
    </row>
    <row r="278" customFormat="false" ht="17.25" hidden="false" customHeight="true" outlineLevel="0" collapsed="false">
      <c r="X278" s="337"/>
      <c r="Z278" s="337"/>
    </row>
    <row r="279" customFormat="false" ht="17.25" hidden="false" customHeight="true" outlineLevel="0" collapsed="false">
      <c r="X279" s="337"/>
      <c r="Z279" s="337"/>
    </row>
    <row r="280" customFormat="false" ht="17.25" hidden="false" customHeight="true" outlineLevel="0" collapsed="false">
      <c r="X280" s="337"/>
      <c r="Z280" s="337"/>
    </row>
    <row r="281" customFormat="false" ht="17.25" hidden="false" customHeight="true" outlineLevel="0" collapsed="false">
      <c r="X281" s="337"/>
      <c r="Z281" s="337"/>
    </row>
    <row r="282" customFormat="false" ht="17.25" hidden="false" customHeight="true" outlineLevel="0" collapsed="false">
      <c r="X282" s="337"/>
      <c r="Z282" s="337"/>
    </row>
    <row r="283" customFormat="false" ht="17.25" hidden="false" customHeight="true" outlineLevel="0" collapsed="false">
      <c r="X283" s="337"/>
      <c r="Z283" s="337"/>
    </row>
    <row r="284" customFormat="false" ht="17.25" hidden="false" customHeight="true" outlineLevel="0" collapsed="false">
      <c r="X284" s="337"/>
      <c r="Z284" s="337"/>
    </row>
    <row r="285" customFormat="false" ht="17.25" hidden="false" customHeight="true" outlineLevel="0" collapsed="false">
      <c r="X285" s="337"/>
      <c r="Z285" s="337"/>
    </row>
    <row r="286" customFormat="false" ht="17.25" hidden="false" customHeight="true" outlineLevel="0" collapsed="false">
      <c r="X286" s="337"/>
      <c r="Z286" s="337"/>
    </row>
    <row r="287" customFormat="false" ht="17.25" hidden="false" customHeight="true" outlineLevel="0" collapsed="false">
      <c r="X287" s="337"/>
      <c r="Z287" s="337"/>
    </row>
    <row r="288" customFormat="false" ht="17.25" hidden="false" customHeight="true" outlineLevel="0" collapsed="false">
      <c r="X288" s="337"/>
      <c r="Z288" s="337"/>
    </row>
    <row r="289" customFormat="false" ht="17.25" hidden="false" customHeight="true" outlineLevel="0" collapsed="false">
      <c r="X289" s="337"/>
      <c r="Z289" s="337"/>
    </row>
    <row r="290" customFormat="false" ht="17.25" hidden="false" customHeight="true" outlineLevel="0" collapsed="false">
      <c r="X290" s="337"/>
      <c r="Z290" s="337"/>
    </row>
    <row r="291" customFormat="false" ht="17.25" hidden="false" customHeight="true" outlineLevel="0" collapsed="false">
      <c r="X291" s="337"/>
      <c r="Z291" s="337"/>
    </row>
    <row r="292" customFormat="false" ht="17.25" hidden="false" customHeight="true" outlineLevel="0" collapsed="false">
      <c r="X292" s="337"/>
      <c r="Z292" s="337"/>
    </row>
    <row r="293" customFormat="false" ht="17.25" hidden="false" customHeight="true" outlineLevel="0" collapsed="false">
      <c r="X293" s="337"/>
      <c r="Z293" s="337"/>
    </row>
    <row r="294" customFormat="false" ht="17.25" hidden="false" customHeight="true" outlineLevel="0" collapsed="false">
      <c r="X294" s="337"/>
      <c r="Z294" s="337"/>
    </row>
    <row r="295" customFormat="false" ht="17.25" hidden="false" customHeight="true" outlineLevel="0" collapsed="false">
      <c r="X295" s="337"/>
      <c r="Z295" s="337"/>
    </row>
    <row r="296" customFormat="false" ht="17.25" hidden="false" customHeight="true" outlineLevel="0" collapsed="false">
      <c r="X296" s="337"/>
      <c r="Z296" s="337"/>
    </row>
    <row r="297" customFormat="false" ht="17.25" hidden="false" customHeight="true" outlineLevel="0" collapsed="false">
      <c r="X297" s="337"/>
      <c r="Z297" s="337"/>
    </row>
    <row r="298" customFormat="false" ht="17.25" hidden="false" customHeight="true" outlineLevel="0" collapsed="false">
      <c r="X298" s="337"/>
      <c r="Z298" s="337"/>
    </row>
    <row r="299" customFormat="false" ht="17.25" hidden="false" customHeight="true" outlineLevel="0" collapsed="false">
      <c r="X299" s="337"/>
      <c r="Z299" s="337"/>
    </row>
    <row r="300" customFormat="false" ht="17.25" hidden="false" customHeight="true" outlineLevel="0" collapsed="false">
      <c r="X300" s="337"/>
      <c r="Z300" s="337"/>
    </row>
    <row r="301" customFormat="false" ht="17.25" hidden="false" customHeight="true" outlineLevel="0" collapsed="false">
      <c r="X301" s="337"/>
      <c r="Z301" s="337"/>
    </row>
    <row r="302" customFormat="false" ht="17.25" hidden="false" customHeight="true" outlineLevel="0" collapsed="false">
      <c r="X302" s="337"/>
      <c r="Z302" s="337"/>
    </row>
    <row r="303" customFormat="false" ht="17.25" hidden="false" customHeight="true" outlineLevel="0" collapsed="false">
      <c r="X303" s="337"/>
      <c r="Z303" s="337"/>
    </row>
    <row r="304" customFormat="false" ht="17.25" hidden="false" customHeight="true" outlineLevel="0" collapsed="false">
      <c r="X304" s="337"/>
      <c r="Z304" s="337"/>
    </row>
    <row r="305" customFormat="false" ht="17.25" hidden="false" customHeight="true" outlineLevel="0" collapsed="false">
      <c r="X305" s="337"/>
      <c r="Z305" s="337"/>
    </row>
    <row r="306" customFormat="false" ht="17.25" hidden="false" customHeight="true" outlineLevel="0" collapsed="false">
      <c r="X306" s="337"/>
      <c r="Z306" s="337"/>
    </row>
    <row r="307" customFormat="false" ht="17.25" hidden="false" customHeight="true" outlineLevel="0" collapsed="false">
      <c r="X307" s="337"/>
      <c r="Z307" s="337"/>
    </row>
    <row r="308" customFormat="false" ht="17.25" hidden="false" customHeight="true" outlineLevel="0" collapsed="false">
      <c r="X308" s="337"/>
      <c r="Z308" s="337"/>
    </row>
    <row r="309" customFormat="false" ht="17.25" hidden="false" customHeight="true" outlineLevel="0" collapsed="false">
      <c r="X309" s="337"/>
      <c r="Z309" s="337"/>
    </row>
    <row r="310" customFormat="false" ht="17.25" hidden="false" customHeight="true" outlineLevel="0" collapsed="false">
      <c r="X310" s="337"/>
      <c r="Z310" s="337"/>
    </row>
    <row r="311" customFormat="false" ht="17.25" hidden="false" customHeight="true" outlineLevel="0" collapsed="false">
      <c r="X311" s="337"/>
      <c r="Z311" s="337"/>
    </row>
    <row r="312" customFormat="false" ht="17.25" hidden="false" customHeight="true" outlineLevel="0" collapsed="false">
      <c r="X312" s="337"/>
      <c r="Z312" s="337"/>
    </row>
    <row r="313" customFormat="false" ht="17.25" hidden="false" customHeight="true" outlineLevel="0" collapsed="false">
      <c r="X313" s="337"/>
      <c r="Z313" s="337"/>
    </row>
    <row r="314" customFormat="false" ht="17.25" hidden="false" customHeight="true" outlineLevel="0" collapsed="false">
      <c r="X314" s="337"/>
      <c r="Z314" s="337"/>
    </row>
    <row r="315" customFormat="false" ht="17.25" hidden="false" customHeight="true" outlineLevel="0" collapsed="false">
      <c r="X315" s="337"/>
      <c r="Z315" s="337"/>
    </row>
    <row r="316" customFormat="false" ht="17.25" hidden="false" customHeight="true" outlineLevel="0" collapsed="false">
      <c r="X316" s="337"/>
      <c r="Z316" s="337"/>
    </row>
    <row r="317" customFormat="false" ht="17.25" hidden="false" customHeight="true" outlineLevel="0" collapsed="false">
      <c r="X317" s="337"/>
      <c r="Z317" s="337"/>
    </row>
    <row r="318" customFormat="false" ht="17.25" hidden="false" customHeight="true" outlineLevel="0" collapsed="false">
      <c r="X318" s="337"/>
      <c r="Z318" s="337"/>
    </row>
    <row r="319" customFormat="false" ht="17.25" hidden="false" customHeight="true" outlineLevel="0" collapsed="false">
      <c r="X319" s="337"/>
      <c r="Z319" s="337"/>
    </row>
    <row r="320" customFormat="false" ht="17.25" hidden="false" customHeight="true" outlineLevel="0" collapsed="false">
      <c r="X320" s="337"/>
      <c r="Z320" s="337"/>
    </row>
    <row r="321" customFormat="false" ht="17.25" hidden="false" customHeight="true" outlineLevel="0" collapsed="false">
      <c r="X321" s="337"/>
      <c r="Z321" s="337"/>
    </row>
    <row r="322" customFormat="false" ht="17.25" hidden="false" customHeight="true" outlineLevel="0" collapsed="false">
      <c r="X322" s="337"/>
      <c r="Z322" s="337"/>
    </row>
    <row r="323" customFormat="false" ht="17.25" hidden="false" customHeight="true" outlineLevel="0" collapsed="false">
      <c r="X323" s="337"/>
      <c r="Z323" s="337"/>
    </row>
    <row r="324" customFormat="false" ht="17.25" hidden="false" customHeight="true" outlineLevel="0" collapsed="false">
      <c r="X324" s="337"/>
      <c r="Z324" s="337"/>
    </row>
    <row r="325" customFormat="false" ht="17.25" hidden="false" customHeight="true" outlineLevel="0" collapsed="false">
      <c r="X325" s="337"/>
      <c r="Z325" s="337"/>
    </row>
    <row r="326" customFormat="false" ht="17.25" hidden="false" customHeight="true" outlineLevel="0" collapsed="false">
      <c r="X326" s="337"/>
      <c r="Z326" s="337"/>
    </row>
    <row r="327" customFormat="false" ht="17.25" hidden="false" customHeight="true" outlineLevel="0" collapsed="false">
      <c r="X327" s="337"/>
      <c r="Z327" s="337"/>
    </row>
    <row r="328" customFormat="false" ht="17.25" hidden="false" customHeight="true" outlineLevel="0" collapsed="false">
      <c r="X328" s="337"/>
      <c r="Z328" s="337"/>
    </row>
    <row r="329" customFormat="false" ht="17.25" hidden="false" customHeight="true" outlineLevel="0" collapsed="false">
      <c r="X329" s="337"/>
      <c r="Z329" s="337"/>
    </row>
    <row r="330" customFormat="false" ht="17.25" hidden="false" customHeight="true" outlineLevel="0" collapsed="false">
      <c r="X330" s="337"/>
      <c r="Z330" s="337"/>
    </row>
    <row r="331" customFormat="false" ht="17.25" hidden="false" customHeight="true" outlineLevel="0" collapsed="false">
      <c r="X331" s="337"/>
      <c r="Z331" s="337"/>
    </row>
    <row r="332" customFormat="false" ht="17.25" hidden="false" customHeight="true" outlineLevel="0" collapsed="false">
      <c r="X332" s="337"/>
      <c r="Z332" s="337"/>
    </row>
    <row r="333" customFormat="false" ht="17.25" hidden="false" customHeight="true" outlineLevel="0" collapsed="false">
      <c r="X333" s="337"/>
      <c r="Z333" s="337"/>
    </row>
    <row r="334" customFormat="false" ht="17.25" hidden="false" customHeight="true" outlineLevel="0" collapsed="false">
      <c r="X334" s="337"/>
      <c r="Z334" s="337"/>
    </row>
    <row r="335" customFormat="false" ht="17.25" hidden="false" customHeight="true" outlineLevel="0" collapsed="false">
      <c r="X335" s="337"/>
      <c r="Z335" s="337"/>
    </row>
    <row r="336" customFormat="false" ht="17.25" hidden="false" customHeight="true" outlineLevel="0" collapsed="false">
      <c r="X336" s="337"/>
      <c r="Z336" s="337"/>
    </row>
    <row r="337" customFormat="false" ht="17.25" hidden="false" customHeight="true" outlineLevel="0" collapsed="false">
      <c r="X337" s="337"/>
      <c r="Z337" s="337"/>
    </row>
    <row r="338" customFormat="false" ht="17.25" hidden="false" customHeight="true" outlineLevel="0" collapsed="false">
      <c r="X338" s="337"/>
      <c r="Z338" s="337"/>
    </row>
    <row r="339" customFormat="false" ht="17.25" hidden="false" customHeight="true" outlineLevel="0" collapsed="false">
      <c r="X339" s="337"/>
      <c r="Z339" s="337"/>
    </row>
    <row r="340" customFormat="false" ht="17.25" hidden="false" customHeight="true" outlineLevel="0" collapsed="false">
      <c r="X340" s="337"/>
      <c r="Z340" s="337"/>
    </row>
    <row r="341" customFormat="false" ht="17.25" hidden="false" customHeight="true" outlineLevel="0" collapsed="false">
      <c r="X341" s="337"/>
      <c r="Z341" s="337"/>
    </row>
    <row r="342" customFormat="false" ht="17.25" hidden="false" customHeight="true" outlineLevel="0" collapsed="false">
      <c r="X342" s="337"/>
      <c r="Z342" s="337"/>
    </row>
    <row r="343" customFormat="false" ht="17.25" hidden="false" customHeight="true" outlineLevel="0" collapsed="false">
      <c r="X343" s="337"/>
      <c r="Z343" s="337"/>
    </row>
    <row r="344" customFormat="false" ht="17.25" hidden="false" customHeight="true" outlineLevel="0" collapsed="false">
      <c r="X344" s="337"/>
      <c r="Z344" s="337"/>
    </row>
    <row r="345" customFormat="false" ht="17.25" hidden="false" customHeight="true" outlineLevel="0" collapsed="false">
      <c r="X345" s="337"/>
      <c r="Z345" s="337"/>
    </row>
    <row r="346" customFormat="false" ht="17.25" hidden="false" customHeight="true" outlineLevel="0" collapsed="false">
      <c r="X346" s="337"/>
      <c r="Z346" s="337"/>
    </row>
    <row r="347" customFormat="false" ht="17.25" hidden="false" customHeight="true" outlineLevel="0" collapsed="false">
      <c r="X347" s="337"/>
      <c r="Z347" s="337"/>
    </row>
    <row r="348" customFormat="false" ht="17.25" hidden="false" customHeight="true" outlineLevel="0" collapsed="false">
      <c r="X348" s="337"/>
      <c r="Z348" s="337"/>
    </row>
    <row r="349" customFormat="false" ht="17.25" hidden="false" customHeight="true" outlineLevel="0" collapsed="false">
      <c r="X349" s="337"/>
      <c r="Z349" s="337"/>
    </row>
    <row r="350" customFormat="false" ht="17.25" hidden="false" customHeight="true" outlineLevel="0" collapsed="false">
      <c r="X350" s="337"/>
      <c r="Z350" s="337"/>
    </row>
    <row r="351" customFormat="false" ht="17.25" hidden="false" customHeight="true" outlineLevel="0" collapsed="false">
      <c r="X351" s="337"/>
      <c r="Z351" s="337"/>
    </row>
    <row r="352" customFormat="false" ht="17.25" hidden="false" customHeight="true" outlineLevel="0" collapsed="false">
      <c r="X352" s="337"/>
      <c r="Z352" s="337"/>
    </row>
    <row r="353" customFormat="false" ht="17.25" hidden="false" customHeight="true" outlineLevel="0" collapsed="false">
      <c r="X353" s="337"/>
      <c r="Z353" s="337"/>
    </row>
    <row r="354" customFormat="false" ht="17.25" hidden="false" customHeight="true" outlineLevel="0" collapsed="false">
      <c r="X354" s="337"/>
      <c r="Z354" s="337"/>
    </row>
    <row r="355" customFormat="false" ht="17.25" hidden="false" customHeight="true" outlineLevel="0" collapsed="false">
      <c r="X355" s="337"/>
      <c r="Z355" s="337"/>
    </row>
    <row r="356" customFormat="false" ht="17.25" hidden="false" customHeight="true" outlineLevel="0" collapsed="false">
      <c r="X356" s="337"/>
      <c r="Z356" s="337"/>
    </row>
    <row r="357" customFormat="false" ht="17.25" hidden="false" customHeight="true" outlineLevel="0" collapsed="false">
      <c r="X357" s="337"/>
      <c r="Z357" s="337"/>
    </row>
    <row r="358" customFormat="false" ht="17.25" hidden="false" customHeight="true" outlineLevel="0" collapsed="false">
      <c r="X358" s="337"/>
      <c r="Z358" s="337"/>
    </row>
    <row r="359" customFormat="false" ht="17.25" hidden="false" customHeight="true" outlineLevel="0" collapsed="false">
      <c r="X359" s="337"/>
      <c r="Z359" s="337"/>
    </row>
    <row r="360" customFormat="false" ht="17.25" hidden="false" customHeight="true" outlineLevel="0" collapsed="false">
      <c r="X360" s="337"/>
      <c r="Z360" s="337"/>
    </row>
    <row r="361" customFormat="false" ht="17.25" hidden="false" customHeight="true" outlineLevel="0" collapsed="false">
      <c r="X361" s="337"/>
      <c r="Z361" s="337"/>
    </row>
    <row r="362" customFormat="false" ht="17.25" hidden="false" customHeight="true" outlineLevel="0" collapsed="false">
      <c r="X362" s="337"/>
      <c r="Z362" s="337"/>
    </row>
    <row r="363" customFormat="false" ht="17.25" hidden="false" customHeight="true" outlineLevel="0" collapsed="false">
      <c r="X363" s="337"/>
      <c r="Z363" s="337"/>
    </row>
    <row r="364" customFormat="false" ht="17.25" hidden="false" customHeight="true" outlineLevel="0" collapsed="false">
      <c r="X364" s="337"/>
      <c r="Z364" s="337"/>
    </row>
    <row r="365" customFormat="false" ht="17.25" hidden="false" customHeight="true" outlineLevel="0" collapsed="false">
      <c r="X365" s="337"/>
      <c r="Z365" s="337"/>
    </row>
    <row r="366" customFormat="false" ht="17.25" hidden="false" customHeight="true" outlineLevel="0" collapsed="false">
      <c r="X366" s="337"/>
      <c r="Z366" s="337"/>
    </row>
    <row r="367" customFormat="false" ht="17.25" hidden="false" customHeight="true" outlineLevel="0" collapsed="false">
      <c r="X367" s="337"/>
      <c r="Z367" s="337"/>
    </row>
    <row r="368" customFormat="false" ht="17.25" hidden="false" customHeight="true" outlineLevel="0" collapsed="false">
      <c r="X368" s="337"/>
      <c r="Z368" s="337"/>
    </row>
    <row r="369" customFormat="false" ht="17.25" hidden="false" customHeight="true" outlineLevel="0" collapsed="false">
      <c r="X369" s="337"/>
      <c r="Z369" s="337"/>
    </row>
    <row r="370" customFormat="false" ht="17.25" hidden="false" customHeight="true" outlineLevel="0" collapsed="false">
      <c r="X370" s="337"/>
      <c r="Z370" s="337"/>
    </row>
    <row r="371" customFormat="false" ht="17.25" hidden="false" customHeight="true" outlineLevel="0" collapsed="false">
      <c r="X371" s="337"/>
      <c r="Z371" s="337"/>
    </row>
    <row r="372" customFormat="false" ht="17.25" hidden="false" customHeight="true" outlineLevel="0" collapsed="false">
      <c r="X372" s="337"/>
      <c r="Z372" s="337"/>
    </row>
    <row r="373" customFormat="false" ht="17.25" hidden="false" customHeight="true" outlineLevel="0" collapsed="false">
      <c r="X373" s="337"/>
      <c r="Z373" s="337"/>
    </row>
    <row r="374" customFormat="false" ht="17.25" hidden="false" customHeight="true" outlineLevel="0" collapsed="false">
      <c r="X374" s="337"/>
      <c r="Z374" s="337"/>
    </row>
    <row r="375" customFormat="false" ht="17.25" hidden="false" customHeight="true" outlineLevel="0" collapsed="false">
      <c r="X375" s="337"/>
      <c r="Z375" s="337"/>
    </row>
    <row r="376" customFormat="false" ht="17.25" hidden="false" customHeight="true" outlineLevel="0" collapsed="false">
      <c r="X376" s="337"/>
      <c r="Z376" s="337"/>
    </row>
    <row r="377" customFormat="false" ht="17.25" hidden="false" customHeight="true" outlineLevel="0" collapsed="false">
      <c r="X377" s="337"/>
      <c r="Z377" s="337"/>
    </row>
    <row r="378" customFormat="false" ht="17.25" hidden="false" customHeight="true" outlineLevel="0" collapsed="false">
      <c r="X378" s="337"/>
      <c r="Z378" s="337"/>
    </row>
    <row r="379" customFormat="false" ht="17.25" hidden="false" customHeight="true" outlineLevel="0" collapsed="false">
      <c r="X379" s="337"/>
      <c r="Z379" s="337"/>
    </row>
    <row r="380" customFormat="false" ht="17.25" hidden="false" customHeight="true" outlineLevel="0" collapsed="false">
      <c r="X380" s="337"/>
      <c r="Z380" s="337"/>
    </row>
    <row r="381" customFormat="false" ht="17.25" hidden="false" customHeight="true" outlineLevel="0" collapsed="false">
      <c r="X381" s="337"/>
      <c r="Z381" s="337"/>
    </row>
    <row r="382" customFormat="false" ht="17.25" hidden="false" customHeight="true" outlineLevel="0" collapsed="false">
      <c r="X382" s="337"/>
      <c r="Z382" s="337"/>
    </row>
    <row r="383" customFormat="false" ht="17.25" hidden="false" customHeight="true" outlineLevel="0" collapsed="false">
      <c r="X383" s="337"/>
      <c r="Z383" s="337"/>
    </row>
    <row r="384" customFormat="false" ht="17.25" hidden="false" customHeight="true" outlineLevel="0" collapsed="false">
      <c r="X384" s="337"/>
      <c r="Z384" s="337"/>
    </row>
    <row r="385" customFormat="false" ht="17.25" hidden="false" customHeight="true" outlineLevel="0" collapsed="false">
      <c r="X385" s="337"/>
      <c r="Z385" s="337"/>
    </row>
    <row r="386" customFormat="false" ht="17.25" hidden="false" customHeight="true" outlineLevel="0" collapsed="false">
      <c r="X386" s="337"/>
      <c r="Z386" s="337"/>
    </row>
    <row r="387" customFormat="false" ht="17.25" hidden="false" customHeight="true" outlineLevel="0" collapsed="false">
      <c r="X387" s="337"/>
      <c r="Z387" s="337"/>
    </row>
    <row r="388" customFormat="false" ht="17.25" hidden="false" customHeight="true" outlineLevel="0" collapsed="false">
      <c r="X388" s="337"/>
      <c r="Z388" s="337"/>
    </row>
    <row r="389" customFormat="false" ht="17.25" hidden="false" customHeight="true" outlineLevel="0" collapsed="false">
      <c r="X389" s="337"/>
      <c r="Z389" s="337"/>
    </row>
    <row r="390" customFormat="false" ht="17.25" hidden="false" customHeight="true" outlineLevel="0" collapsed="false">
      <c r="X390" s="337"/>
      <c r="Z390" s="337"/>
    </row>
    <row r="391" customFormat="false" ht="17.25" hidden="false" customHeight="true" outlineLevel="0" collapsed="false">
      <c r="X391" s="337"/>
      <c r="Z391" s="337"/>
    </row>
    <row r="392" customFormat="false" ht="17.25" hidden="false" customHeight="true" outlineLevel="0" collapsed="false">
      <c r="X392" s="337"/>
      <c r="Z392" s="337"/>
    </row>
    <row r="393" customFormat="false" ht="17.25" hidden="false" customHeight="true" outlineLevel="0" collapsed="false">
      <c r="X393" s="337"/>
      <c r="Z393" s="337"/>
    </row>
    <row r="394" customFormat="false" ht="17.25" hidden="false" customHeight="true" outlineLevel="0" collapsed="false">
      <c r="X394" s="337"/>
      <c r="Z394" s="337"/>
    </row>
    <row r="395" customFormat="false" ht="17.25" hidden="false" customHeight="true" outlineLevel="0" collapsed="false">
      <c r="X395" s="337"/>
      <c r="Z395" s="337"/>
    </row>
    <row r="396" customFormat="false" ht="17.25" hidden="false" customHeight="true" outlineLevel="0" collapsed="false">
      <c r="X396" s="337"/>
      <c r="Z396" s="337"/>
    </row>
    <row r="397" customFormat="false" ht="17.25" hidden="false" customHeight="true" outlineLevel="0" collapsed="false">
      <c r="X397" s="337"/>
      <c r="Z397" s="337"/>
    </row>
    <row r="398" customFormat="false" ht="17.25" hidden="false" customHeight="true" outlineLevel="0" collapsed="false">
      <c r="X398" s="337"/>
      <c r="Z398" s="337"/>
    </row>
    <row r="399" customFormat="false" ht="17.25" hidden="false" customHeight="true" outlineLevel="0" collapsed="false">
      <c r="X399" s="337"/>
      <c r="Z399" s="337"/>
    </row>
    <row r="400" customFormat="false" ht="17.25" hidden="false" customHeight="true" outlineLevel="0" collapsed="false">
      <c r="X400" s="337"/>
      <c r="Z400" s="337"/>
    </row>
    <row r="401" customFormat="false" ht="17.25" hidden="false" customHeight="true" outlineLevel="0" collapsed="false">
      <c r="X401" s="337"/>
      <c r="Z401" s="337"/>
    </row>
    <row r="402" customFormat="false" ht="17.25" hidden="false" customHeight="true" outlineLevel="0" collapsed="false">
      <c r="X402" s="337"/>
      <c r="Z402" s="337"/>
    </row>
    <row r="403" customFormat="false" ht="17.25" hidden="false" customHeight="true" outlineLevel="0" collapsed="false">
      <c r="X403" s="337"/>
      <c r="Z403" s="337"/>
    </row>
    <row r="404" customFormat="false" ht="17.25" hidden="false" customHeight="true" outlineLevel="0" collapsed="false">
      <c r="X404" s="337"/>
      <c r="Z404" s="337"/>
    </row>
    <row r="405" customFormat="false" ht="17.25" hidden="false" customHeight="true" outlineLevel="0" collapsed="false">
      <c r="X405" s="337"/>
      <c r="Z405" s="337"/>
    </row>
    <row r="406" customFormat="false" ht="17.25" hidden="false" customHeight="true" outlineLevel="0" collapsed="false">
      <c r="X406" s="337"/>
      <c r="Z406" s="337"/>
    </row>
    <row r="407" customFormat="false" ht="17.25" hidden="false" customHeight="true" outlineLevel="0" collapsed="false">
      <c r="X407" s="337"/>
      <c r="Z407" s="337"/>
    </row>
    <row r="408" customFormat="false" ht="17.25" hidden="false" customHeight="true" outlineLevel="0" collapsed="false">
      <c r="X408" s="337"/>
      <c r="Z408" s="337"/>
    </row>
    <row r="409" customFormat="false" ht="17.25" hidden="false" customHeight="true" outlineLevel="0" collapsed="false">
      <c r="X409" s="337"/>
      <c r="Z409" s="337"/>
    </row>
    <row r="410" customFormat="false" ht="17.25" hidden="false" customHeight="true" outlineLevel="0" collapsed="false">
      <c r="X410" s="337"/>
      <c r="Z410" s="337"/>
    </row>
    <row r="411" customFormat="false" ht="17.25" hidden="false" customHeight="true" outlineLevel="0" collapsed="false">
      <c r="X411" s="337"/>
      <c r="Z411" s="337"/>
    </row>
    <row r="412" customFormat="false" ht="17.25" hidden="false" customHeight="true" outlineLevel="0" collapsed="false">
      <c r="X412" s="337"/>
      <c r="Z412" s="337"/>
    </row>
    <row r="413" customFormat="false" ht="17.25" hidden="false" customHeight="true" outlineLevel="0" collapsed="false">
      <c r="X413" s="337"/>
      <c r="Z413" s="337"/>
    </row>
    <row r="414" customFormat="false" ht="17.25" hidden="false" customHeight="true" outlineLevel="0" collapsed="false">
      <c r="X414" s="337"/>
      <c r="Z414" s="337"/>
    </row>
    <row r="415" customFormat="false" ht="17.25" hidden="false" customHeight="true" outlineLevel="0" collapsed="false">
      <c r="X415" s="337"/>
      <c r="Z415" s="337"/>
    </row>
    <row r="416" customFormat="false" ht="17.25" hidden="false" customHeight="true" outlineLevel="0" collapsed="false">
      <c r="X416" s="337"/>
      <c r="Z416" s="337"/>
    </row>
    <row r="417" customFormat="false" ht="17.25" hidden="false" customHeight="true" outlineLevel="0" collapsed="false">
      <c r="X417" s="337"/>
      <c r="Z417" s="337"/>
    </row>
    <row r="418" customFormat="false" ht="17.25" hidden="false" customHeight="true" outlineLevel="0" collapsed="false">
      <c r="X418" s="337"/>
      <c r="Z418" s="337"/>
    </row>
    <row r="419" customFormat="false" ht="17.25" hidden="false" customHeight="true" outlineLevel="0" collapsed="false">
      <c r="X419" s="337"/>
      <c r="Z419" s="337"/>
    </row>
    <row r="420" customFormat="false" ht="17.25" hidden="false" customHeight="true" outlineLevel="0" collapsed="false">
      <c r="X420" s="337"/>
      <c r="Z420" s="337"/>
    </row>
    <row r="421" customFormat="false" ht="17.25" hidden="false" customHeight="true" outlineLevel="0" collapsed="false">
      <c r="X421" s="337"/>
      <c r="Z421" s="337"/>
    </row>
    <row r="422" customFormat="false" ht="17.25" hidden="false" customHeight="true" outlineLevel="0" collapsed="false">
      <c r="X422" s="337"/>
      <c r="Z422" s="337"/>
    </row>
    <row r="423" customFormat="false" ht="17.25" hidden="false" customHeight="true" outlineLevel="0" collapsed="false">
      <c r="X423" s="337"/>
      <c r="Z423" s="337"/>
    </row>
    <row r="424" customFormat="false" ht="17.25" hidden="false" customHeight="true" outlineLevel="0" collapsed="false">
      <c r="X424" s="337"/>
      <c r="Z424" s="337"/>
    </row>
    <row r="425" customFormat="false" ht="17.25" hidden="false" customHeight="true" outlineLevel="0" collapsed="false">
      <c r="X425" s="337"/>
      <c r="Z425" s="337"/>
    </row>
    <row r="426" customFormat="false" ht="17.25" hidden="false" customHeight="true" outlineLevel="0" collapsed="false">
      <c r="X426" s="337"/>
      <c r="Z426" s="337"/>
    </row>
    <row r="427" customFormat="false" ht="17.25" hidden="false" customHeight="true" outlineLevel="0" collapsed="false">
      <c r="X427" s="337"/>
      <c r="Z427" s="337"/>
    </row>
    <row r="428" customFormat="false" ht="17.25" hidden="false" customHeight="true" outlineLevel="0" collapsed="false">
      <c r="X428" s="337"/>
      <c r="Z428" s="337"/>
    </row>
    <row r="429" customFormat="false" ht="17.25" hidden="false" customHeight="true" outlineLevel="0" collapsed="false">
      <c r="X429" s="337"/>
      <c r="Z429" s="337"/>
    </row>
    <row r="430" customFormat="false" ht="17.25" hidden="false" customHeight="true" outlineLevel="0" collapsed="false">
      <c r="X430" s="337"/>
      <c r="Z430" s="337"/>
    </row>
    <row r="431" customFormat="false" ht="17.25" hidden="false" customHeight="true" outlineLevel="0" collapsed="false">
      <c r="X431" s="337"/>
      <c r="Z431" s="337"/>
    </row>
    <row r="432" customFormat="false" ht="17.25" hidden="false" customHeight="true" outlineLevel="0" collapsed="false">
      <c r="X432" s="337"/>
      <c r="Z432" s="337"/>
    </row>
    <row r="433" customFormat="false" ht="17.25" hidden="false" customHeight="true" outlineLevel="0" collapsed="false">
      <c r="X433" s="337"/>
      <c r="Z433" s="337"/>
    </row>
    <row r="434" customFormat="false" ht="17.25" hidden="false" customHeight="true" outlineLevel="0" collapsed="false">
      <c r="X434" s="337"/>
      <c r="Z434" s="337"/>
    </row>
    <row r="435" customFormat="false" ht="17.25" hidden="false" customHeight="true" outlineLevel="0" collapsed="false">
      <c r="X435" s="337"/>
      <c r="Z435" s="337"/>
    </row>
    <row r="436" customFormat="false" ht="17.25" hidden="false" customHeight="true" outlineLevel="0" collapsed="false">
      <c r="X436" s="337"/>
      <c r="Z436" s="337"/>
    </row>
    <row r="437" customFormat="false" ht="17.25" hidden="false" customHeight="true" outlineLevel="0" collapsed="false">
      <c r="X437" s="337"/>
      <c r="Z437" s="337"/>
    </row>
    <row r="438" customFormat="false" ht="17.25" hidden="false" customHeight="true" outlineLevel="0" collapsed="false">
      <c r="X438" s="337"/>
      <c r="Z438" s="337"/>
    </row>
    <row r="439" customFormat="false" ht="17.25" hidden="false" customHeight="true" outlineLevel="0" collapsed="false">
      <c r="X439" s="337"/>
      <c r="Z439" s="337"/>
    </row>
    <row r="440" customFormat="false" ht="17.25" hidden="false" customHeight="true" outlineLevel="0" collapsed="false">
      <c r="X440" s="337"/>
      <c r="Z440" s="337"/>
    </row>
    <row r="441" customFormat="false" ht="17.25" hidden="false" customHeight="true" outlineLevel="0" collapsed="false">
      <c r="X441" s="337"/>
      <c r="Z441" s="337"/>
    </row>
    <row r="442" customFormat="false" ht="17.25" hidden="false" customHeight="true" outlineLevel="0" collapsed="false">
      <c r="X442" s="337"/>
      <c r="Z442" s="337"/>
    </row>
    <row r="443" customFormat="false" ht="17.25" hidden="false" customHeight="true" outlineLevel="0" collapsed="false">
      <c r="X443" s="337"/>
      <c r="Z443" s="337"/>
    </row>
    <row r="444" customFormat="false" ht="17.25" hidden="false" customHeight="true" outlineLevel="0" collapsed="false">
      <c r="X444" s="337"/>
      <c r="Z444" s="337"/>
    </row>
    <row r="445" customFormat="false" ht="17.25" hidden="false" customHeight="true" outlineLevel="0" collapsed="false">
      <c r="X445" s="337"/>
      <c r="Z445" s="337"/>
    </row>
    <row r="446" customFormat="false" ht="17.25" hidden="false" customHeight="true" outlineLevel="0" collapsed="false">
      <c r="X446" s="337"/>
      <c r="Z446" s="337"/>
    </row>
    <row r="447" customFormat="false" ht="17.25" hidden="false" customHeight="true" outlineLevel="0" collapsed="false">
      <c r="X447" s="337"/>
      <c r="Z447" s="337"/>
    </row>
    <row r="448" customFormat="false" ht="17.25" hidden="false" customHeight="true" outlineLevel="0" collapsed="false">
      <c r="X448" s="337"/>
      <c r="Z448" s="337"/>
    </row>
    <row r="449" customFormat="false" ht="17.25" hidden="false" customHeight="true" outlineLevel="0" collapsed="false">
      <c r="X449" s="337"/>
      <c r="Z449" s="337"/>
    </row>
    <row r="450" customFormat="false" ht="17.25" hidden="false" customHeight="true" outlineLevel="0" collapsed="false">
      <c r="X450" s="337"/>
      <c r="Z450" s="337"/>
    </row>
    <row r="451" customFormat="false" ht="17.25" hidden="false" customHeight="true" outlineLevel="0" collapsed="false">
      <c r="X451" s="337"/>
      <c r="Z451" s="337"/>
    </row>
    <row r="452" customFormat="false" ht="17.25" hidden="false" customHeight="true" outlineLevel="0" collapsed="false">
      <c r="X452" s="337"/>
      <c r="Z452" s="337"/>
    </row>
    <row r="453" customFormat="false" ht="17.25" hidden="false" customHeight="true" outlineLevel="0" collapsed="false">
      <c r="X453" s="337"/>
      <c r="Z453" s="337"/>
    </row>
    <row r="454" customFormat="false" ht="17.25" hidden="false" customHeight="true" outlineLevel="0" collapsed="false">
      <c r="X454" s="337"/>
      <c r="Z454" s="337"/>
    </row>
    <row r="455" customFormat="false" ht="17.25" hidden="false" customHeight="true" outlineLevel="0" collapsed="false">
      <c r="X455" s="337"/>
      <c r="Z455" s="337"/>
    </row>
    <row r="456" customFormat="false" ht="17.25" hidden="false" customHeight="true" outlineLevel="0" collapsed="false">
      <c r="X456" s="337"/>
      <c r="Z456" s="337"/>
    </row>
    <row r="457" customFormat="false" ht="17.25" hidden="false" customHeight="true" outlineLevel="0" collapsed="false">
      <c r="X457" s="337"/>
      <c r="Z457" s="337"/>
    </row>
    <row r="458" customFormat="false" ht="17.25" hidden="false" customHeight="true" outlineLevel="0" collapsed="false">
      <c r="X458" s="337"/>
      <c r="Z458" s="337"/>
    </row>
    <row r="459" customFormat="false" ht="17.25" hidden="false" customHeight="true" outlineLevel="0" collapsed="false">
      <c r="X459" s="337"/>
      <c r="Z459" s="337"/>
    </row>
    <row r="460" customFormat="false" ht="17.25" hidden="false" customHeight="true" outlineLevel="0" collapsed="false">
      <c r="X460" s="337"/>
      <c r="Z460" s="337"/>
    </row>
    <row r="461" customFormat="false" ht="17.25" hidden="false" customHeight="true" outlineLevel="0" collapsed="false">
      <c r="X461" s="337"/>
      <c r="Z461" s="337"/>
    </row>
    <row r="462" customFormat="false" ht="17.25" hidden="false" customHeight="true" outlineLevel="0" collapsed="false">
      <c r="X462" s="337"/>
      <c r="Z462" s="337"/>
    </row>
    <row r="463" customFormat="false" ht="17.25" hidden="false" customHeight="true" outlineLevel="0" collapsed="false">
      <c r="X463" s="337"/>
      <c r="Z463" s="337"/>
    </row>
    <row r="464" customFormat="false" ht="17.25" hidden="false" customHeight="true" outlineLevel="0" collapsed="false">
      <c r="X464" s="337"/>
      <c r="Z464" s="337"/>
    </row>
    <row r="465" customFormat="false" ht="17.25" hidden="false" customHeight="true" outlineLevel="0" collapsed="false">
      <c r="X465" s="337"/>
      <c r="Z465" s="337"/>
    </row>
    <row r="466" customFormat="false" ht="17.25" hidden="false" customHeight="true" outlineLevel="0" collapsed="false">
      <c r="X466" s="337"/>
      <c r="Z466" s="337"/>
    </row>
    <row r="467" customFormat="false" ht="17.25" hidden="false" customHeight="true" outlineLevel="0" collapsed="false">
      <c r="X467" s="337"/>
      <c r="Z467" s="337"/>
    </row>
    <row r="468" customFormat="false" ht="17.25" hidden="false" customHeight="true" outlineLevel="0" collapsed="false">
      <c r="X468" s="337"/>
      <c r="Z468" s="337"/>
    </row>
    <row r="469" customFormat="false" ht="17.25" hidden="false" customHeight="true" outlineLevel="0" collapsed="false">
      <c r="X469" s="337"/>
      <c r="Z469" s="337"/>
    </row>
    <row r="470" customFormat="false" ht="17.25" hidden="false" customHeight="true" outlineLevel="0" collapsed="false">
      <c r="X470" s="337"/>
      <c r="Z470" s="337"/>
    </row>
    <row r="471" customFormat="false" ht="17.25" hidden="false" customHeight="true" outlineLevel="0" collapsed="false">
      <c r="X471" s="337"/>
      <c r="Z471" s="337"/>
    </row>
    <row r="472" customFormat="false" ht="17.25" hidden="false" customHeight="true" outlineLevel="0" collapsed="false">
      <c r="X472" s="337"/>
      <c r="Z472" s="337"/>
    </row>
    <row r="473" customFormat="false" ht="17.25" hidden="false" customHeight="true" outlineLevel="0" collapsed="false">
      <c r="X473" s="337"/>
      <c r="Z473" s="337"/>
    </row>
    <row r="474" customFormat="false" ht="17.25" hidden="false" customHeight="true" outlineLevel="0" collapsed="false">
      <c r="X474" s="337"/>
      <c r="Z474" s="337"/>
    </row>
    <row r="475" customFormat="false" ht="17.25" hidden="false" customHeight="true" outlineLevel="0" collapsed="false">
      <c r="X475" s="337"/>
      <c r="Z475" s="337"/>
    </row>
    <row r="476" customFormat="false" ht="17.25" hidden="false" customHeight="true" outlineLevel="0" collapsed="false">
      <c r="X476" s="337"/>
      <c r="Z476" s="337"/>
    </row>
    <row r="477" customFormat="false" ht="17.25" hidden="false" customHeight="true" outlineLevel="0" collapsed="false">
      <c r="X477" s="337"/>
      <c r="Z477" s="337"/>
    </row>
    <row r="478" customFormat="false" ht="17.25" hidden="false" customHeight="true" outlineLevel="0" collapsed="false">
      <c r="X478" s="337"/>
      <c r="Z478" s="337"/>
    </row>
    <row r="479" customFormat="false" ht="17.25" hidden="false" customHeight="true" outlineLevel="0" collapsed="false">
      <c r="X479" s="337"/>
      <c r="Z479" s="337"/>
    </row>
    <row r="480" customFormat="false" ht="17.25" hidden="false" customHeight="true" outlineLevel="0" collapsed="false">
      <c r="X480" s="337"/>
      <c r="Z480" s="337"/>
    </row>
    <row r="481" customFormat="false" ht="17.25" hidden="false" customHeight="true" outlineLevel="0" collapsed="false">
      <c r="X481" s="337"/>
      <c r="Z481" s="337"/>
    </row>
    <row r="482" customFormat="false" ht="17.25" hidden="false" customHeight="true" outlineLevel="0" collapsed="false">
      <c r="X482" s="337"/>
      <c r="Z482" s="337"/>
    </row>
    <row r="483" customFormat="false" ht="17.25" hidden="false" customHeight="true" outlineLevel="0" collapsed="false">
      <c r="X483" s="337"/>
      <c r="Z483" s="337"/>
    </row>
    <row r="484" customFormat="false" ht="17.25" hidden="false" customHeight="true" outlineLevel="0" collapsed="false">
      <c r="X484" s="337"/>
      <c r="Z484" s="337"/>
    </row>
    <row r="485" customFormat="false" ht="17.25" hidden="false" customHeight="true" outlineLevel="0" collapsed="false">
      <c r="X485" s="337"/>
      <c r="Z485" s="337"/>
    </row>
    <row r="486" customFormat="false" ht="17.25" hidden="false" customHeight="true" outlineLevel="0" collapsed="false">
      <c r="X486" s="337"/>
      <c r="Z486" s="337"/>
    </row>
    <row r="487" customFormat="false" ht="17.25" hidden="false" customHeight="true" outlineLevel="0" collapsed="false">
      <c r="X487" s="337"/>
      <c r="Z487" s="337"/>
    </row>
    <row r="488" customFormat="false" ht="17.25" hidden="false" customHeight="true" outlineLevel="0" collapsed="false">
      <c r="X488" s="337"/>
      <c r="Z488" s="337"/>
    </row>
    <row r="489" customFormat="false" ht="17.25" hidden="false" customHeight="true" outlineLevel="0" collapsed="false">
      <c r="X489" s="337"/>
      <c r="Z489" s="337"/>
    </row>
    <row r="490" customFormat="false" ht="17.25" hidden="false" customHeight="true" outlineLevel="0" collapsed="false">
      <c r="X490" s="337"/>
      <c r="Z490" s="337"/>
    </row>
    <row r="491" customFormat="false" ht="17.25" hidden="false" customHeight="true" outlineLevel="0" collapsed="false">
      <c r="X491" s="337"/>
      <c r="Z491" s="337"/>
    </row>
    <row r="492" customFormat="false" ht="17.25" hidden="false" customHeight="true" outlineLevel="0" collapsed="false">
      <c r="X492" s="337"/>
      <c r="Z492" s="337"/>
    </row>
    <row r="493" customFormat="false" ht="17.25" hidden="false" customHeight="true" outlineLevel="0" collapsed="false">
      <c r="X493" s="337"/>
      <c r="Z493" s="337"/>
    </row>
    <row r="494" customFormat="false" ht="17.25" hidden="false" customHeight="true" outlineLevel="0" collapsed="false">
      <c r="X494" s="337"/>
      <c r="Z494" s="337"/>
    </row>
    <row r="495" customFormat="false" ht="17.25" hidden="false" customHeight="true" outlineLevel="0" collapsed="false">
      <c r="X495" s="337"/>
      <c r="Z495" s="337"/>
    </row>
    <row r="496" customFormat="false" ht="17.25" hidden="false" customHeight="true" outlineLevel="0" collapsed="false">
      <c r="X496" s="337"/>
      <c r="Z496" s="337"/>
    </row>
    <row r="497" customFormat="false" ht="17.25" hidden="false" customHeight="true" outlineLevel="0" collapsed="false">
      <c r="X497" s="337"/>
      <c r="Z497" s="337"/>
    </row>
    <row r="498" customFormat="false" ht="17.25" hidden="false" customHeight="true" outlineLevel="0" collapsed="false">
      <c r="X498" s="337"/>
      <c r="Z498" s="337"/>
    </row>
    <row r="499" customFormat="false" ht="17.25" hidden="false" customHeight="true" outlineLevel="0" collapsed="false">
      <c r="X499" s="337"/>
      <c r="Z499" s="337"/>
    </row>
    <row r="500" customFormat="false" ht="17.25" hidden="false" customHeight="true" outlineLevel="0" collapsed="false">
      <c r="X500" s="337"/>
      <c r="Z500" s="337"/>
    </row>
    <row r="501" customFormat="false" ht="17.25" hidden="false" customHeight="true" outlineLevel="0" collapsed="false">
      <c r="X501" s="337"/>
      <c r="Z501" s="337"/>
    </row>
    <row r="502" customFormat="false" ht="17.25" hidden="false" customHeight="true" outlineLevel="0" collapsed="false">
      <c r="X502" s="337"/>
      <c r="Z502" s="337"/>
    </row>
    <row r="503" customFormat="false" ht="17.25" hidden="false" customHeight="true" outlineLevel="0" collapsed="false">
      <c r="X503" s="337"/>
      <c r="Z503" s="337"/>
    </row>
    <row r="504" customFormat="false" ht="17.25" hidden="false" customHeight="true" outlineLevel="0" collapsed="false">
      <c r="X504" s="337"/>
      <c r="Z504" s="337"/>
    </row>
    <row r="505" customFormat="false" ht="17.25" hidden="false" customHeight="true" outlineLevel="0" collapsed="false">
      <c r="X505" s="337"/>
      <c r="Z505" s="337"/>
    </row>
    <row r="506" customFormat="false" ht="17.25" hidden="false" customHeight="true" outlineLevel="0" collapsed="false">
      <c r="X506" s="337"/>
      <c r="Z506" s="337"/>
    </row>
    <row r="507" customFormat="false" ht="17.25" hidden="false" customHeight="true" outlineLevel="0" collapsed="false">
      <c r="X507" s="337"/>
      <c r="Z507" s="337"/>
    </row>
    <row r="508" customFormat="false" ht="17.25" hidden="false" customHeight="true" outlineLevel="0" collapsed="false">
      <c r="X508" s="337"/>
      <c r="Z508" s="337"/>
    </row>
    <row r="509" customFormat="false" ht="17.25" hidden="false" customHeight="true" outlineLevel="0" collapsed="false">
      <c r="X509" s="337"/>
      <c r="Z509" s="337"/>
    </row>
    <row r="510" customFormat="false" ht="17.25" hidden="false" customHeight="true" outlineLevel="0" collapsed="false">
      <c r="X510" s="337"/>
      <c r="Z510" s="337"/>
    </row>
    <row r="511" customFormat="false" ht="17.25" hidden="false" customHeight="true" outlineLevel="0" collapsed="false">
      <c r="X511" s="337"/>
      <c r="Z511" s="337"/>
    </row>
    <row r="512" customFormat="false" ht="17.25" hidden="false" customHeight="true" outlineLevel="0" collapsed="false">
      <c r="X512" s="337"/>
      <c r="Z512" s="337"/>
    </row>
    <row r="513" customFormat="false" ht="17.25" hidden="false" customHeight="true" outlineLevel="0" collapsed="false">
      <c r="X513" s="337"/>
      <c r="Z513" s="337"/>
    </row>
    <row r="514" customFormat="false" ht="17.25" hidden="false" customHeight="true" outlineLevel="0" collapsed="false">
      <c r="X514" s="337"/>
      <c r="Z514" s="337"/>
    </row>
    <row r="515" customFormat="false" ht="17.25" hidden="false" customHeight="true" outlineLevel="0" collapsed="false">
      <c r="X515" s="337"/>
      <c r="Z515" s="337"/>
    </row>
    <row r="516" customFormat="false" ht="17.25" hidden="false" customHeight="true" outlineLevel="0" collapsed="false">
      <c r="X516" s="337"/>
      <c r="Z516" s="337"/>
    </row>
    <row r="517" customFormat="false" ht="17.25" hidden="false" customHeight="true" outlineLevel="0" collapsed="false">
      <c r="X517" s="337"/>
      <c r="Z517" s="337"/>
    </row>
    <row r="518" customFormat="false" ht="17.25" hidden="false" customHeight="true" outlineLevel="0" collapsed="false">
      <c r="X518" s="337"/>
      <c r="Z518" s="337"/>
    </row>
    <row r="519" customFormat="false" ht="17.25" hidden="false" customHeight="true" outlineLevel="0" collapsed="false">
      <c r="X519" s="337"/>
      <c r="Z519" s="337"/>
    </row>
    <row r="520" customFormat="false" ht="17.25" hidden="false" customHeight="true" outlineLevel="0" collapsed="false">
      <c r="X520" s="337"/>
      <c r="Z520" s="337"/>
    </row>
    <row r="521" customFormat="false" ht="17.25" hidden="false" customHeight="true" outlineLevel="0" collapsed="false">
      <c r="X521" s="337"/>
      <c r="Z521" s="337"/>
    </row>
    <row r="522" customFormat="false" ht="17.25" hidden="false" customHeight="true" outlineLevel="0" collapsed="false">
      <c r="X522" s="337"/>
      <c r="Z522" s="337"/>
    </row>
    <row r="523" customFormat="false" ht="17.25" hidden="false" customHeight="true" outlineLevel="0" collapsed="false">
      <c r="X523" s="337"/>
    </row>
    <row r="524" customFormat="false" ht="17.25" hidden="false" customHeight="true" outlineLevel="0" collapsed="false">
      <c r="X524" s="337"/>
    </row>
    <row r="525" customFormat="false" ht="17.25" hidden="false" customHeight="true" outlineLevel="0" collapsed="false">
      <c r="X525" s="337"/>
    </row>
    <row r="526" customFormat="false" ht="17.25" hidden="false" customHeight="true" outlineLevel="0" collapsed="false">
      <c r="X526" s="337"/>
    </row>
    <row r="527" customFormat="false" ht="17.25" hidden="false" customHeight="true" outlineLevel="0" collapsed="false">
      <c r="X527" s="337"/>
    </row>
    <row r="528" customFormat="false" ht="17.25" hidden="false" customHeight="true" outlineLevel="0" collapsed="false">
      <c r="X528" s="337"/>
    </row>
    <row r="529" customFormat="false" ht="17.25" hidden="false" customHeight="true" outlineLevel="0" collapsed="false">
      <c r="X529" s="337"/>
    </row>
    <row r="530" customFormat="false" ht="17.25" hidden="false" customHeight="true" outlineLevel="0" collapsed="false">
      <c r="X530" s="337"/>
    </row>
    <row r="531" customFormat="false" ht="17.25" hidden="false" customHeight="true" outlineLevel="0" collapsed="false">
      <c r="X531" s="337"/>
    </row>
    <row r="532" customFormat="false" ht="17.25" hidden="false" customHeight="true" outlineLevel="0" collapsed="false">
      <c r="X532" s="337"/>
    </row>
    <row r="533" customFormat="false" ht="17.25" hidden="false" customHeight="true" outlineLevel="0" collapsed="false">
      <c r="X533" s="337"/>
    </row>
    <row r="534" customFormat="false" ht="17.25" hidden="false" customHeight="true" outlineLevel="0" collapsed="false">
      <c r="X534" s="337"/>
    </row>
    <row r="535" customFormat="false" ht="17.25" hidden="false" customHeight="true" outlineLevel="0" collapsed="false">
      <c r="X535" s="337"/>
    </row>
    <row r="536" customFormat="false" ht="17.25" hidden="false" customHeight="true" outlineLevel="0" collapsed="false">
      <c r="X536" s="337"/>
    </row>
    <row r="537" customFormat="false" ht="17.25" hidden="false" customHeight="true" outlineLevel="0" collapsed="false">
      <c r="X537" s="337"/>
    </row>
    <row r="538" customFormat="false" ht="17.25" hidden="false" customHeight="true" outlineLevel="0" collapsed="false">
      <c r="X538" s="337"/>
    </row>
    <row r="539" customFormat="false" ht="17.25" hidden="false" customHeight="true" outlineLevel="0" collapsed="false">
      <c r="X539" s="337"/>
    </row>
    <row r="540" customFormat="false" ht="17.25" hidden="false" customHeight="true" outlineLevel="0" collapsed="false">
      <c r="X540" s="337"/>
    </row>
    <row r="541" customFormat="false" ht="17.25" hidden="false" customHeight="true" outlineLevel="0" collapsed="false">
      <c r="X541" s="337"/>
    </row>
    <row r="542" customFormat="false" ht="17.25" hidden="false" customHeight="true" outlineLevel="0" collapsed="false">
      <c r="X542" s="337"/>
    </row>
    <row r="543" customFormat="false" ht="17.25" hidden="false" customHeight="true" outlineLevel="0" collapsed="false">
      <c r="X543" s="337"/>
    </row>
    <row r="544" customFormat="false" ht="17.25" hidden="false" customHeight="true" outlineLevel="0" collapsed="false">
      <c r="X544" s="337"/>
    </row>
    <row r="545" customFormat="false" ht="17.25" hidden="false" customHeight="true" outlineLevel="0" collapsed="false">
      <c r="X545" s="337"/>
    </row>
    <row r="546" customFormat="false" ht="17.25" hidden="false" customHeight="true" outlineLevel="0" collapsed="false">
      <c r="X546" s="337"/>
    </row>
    <row r="547" customFormat="false" ht="17.25" hidden="false" customHeight="true" outlineLevel="0" collapsed="false">
      <c r="X547" s="337"/>
    </row>
    <row r="548" customFormat="false" ht="17.25" hidden="false" customHeight="true" outlineLevel="0" collapsed="false">
      <c r="X548" s="337"/>
    </row>
    <row r="549" customFormat="false" ht="17.25" hidden="false" customHeight="true" outlineLevel="0" collapsed="false">
      <c r="X549" s="337"/>
    </row>
    <row r="550" customFormat="false" ht="17.25" hidden="false" customHeight="true" outlineLevel="0" collapsed="false">
      <c r="X550" s="337"/>
    </row>
    <row r="551" customFormat="false" ht="17.25" hidden="false" customHeight="true" outlineLevel="0" collapsed="false">
      <c r="X551" s="337"/>
    </row>
    <row r="552" customFormat="false" ht="17.25" hidden="false" customHeight="true" outlineLevel="0" collapsed="false">
      <c r="X552" s="337"/>
    </row>
    <row r="553" customFormat="false" ht="17.25" hidden="false" customHeight="true" outlineLevel="0" collapsed="false">
      <c r="X553" s="337"/>
    </row>
    <row r="554" customFormat="false" ht="17.25" hidden="false" customHeight="true" outlineLevel="0" collapsed="false">
      <c r="X554" s="337"/>
    </row>
    <row r="555" customFormat="false" ht="17.25" hidden="false" customHeight="true" outlineLevel="0" collapsed="false">
      <c r="X555" s="337"/>
    </row>
    <row r="556" customFormat="false" ht="17.25" hidden="false" customHeight="true" outlineLevel="0" collapsed="false">
      <c r="X556" s="337"/>
    </row>
    <row r="557" customFormat="false" ht="17.25" hidden="false" customHeight="true" outlineLevel="0" collapsed="false">
      <c r="X557" s="337"/>
    </row>
    <row r="558" customFormat="false" ht="17.25" hidden="false" customHeight="true" outlineLevel="0" collapsed="false">
      <c r="X558" s="337"/>
    </row>
    <row r="559" customFormat="false" ht="17.25" hidden="false" customHeight="true" outlineLevel="0" collapsed="false">
      <c r="X559" s="337"/>
    </row>
    <row r="560" customFormat="false" ht="17.25" hidden="false" customHeight="true" outlineLevel="0" collapsed="false">
      <c r="X560" s="337"/>
    </row>
    <row r="561" customFormat="false" ht="17.25" hidden="false" customHeight="true" outlineLevel="0" collapsed="false">
      <c r="X561" s="337"/>
    </row>
    <row r="562" customFormat="false" ht="17.25" hidden="false" customHeight="true" outlineLevel="0" collapsed="false">
      <c r="X562" s="337"/>
    </row>
    <row r="563" customFormat="false" ht="17.25" hidden="false" customHeight="true" outlineLevel="0" collapsed="false">
      <c r="X563" s="337"/>
    </row>
    <row r="564" customFormat="false" ht="17.25" hidden="false" customHeight="true" outlineLevel="0" collapsed="false">
      <c r="X564" s="337"/>
    </row>
    <row r="565" customFormat="false" ht="17.25" hidden="false" customHeight="true" outlineLevel="0" collapsed="false">
      <c r="X565" s="337"/>
    </row>
    <row r="566" customFormat="false" ht="17.25" hidden="false" customHeight="true" outlineLevel="0" collapsed="false">
      <c r="X566" s="337"/>
    </row>
    <row r="567" customFormat="false" ht="17.25" hidden="false" customHeight="true" outlineLevel="0" collapsed="false">
      <c r="X567" s="337"/>
    </row>
    <row r="568" customFormat="false" ht="17.25" hidden="false" customHeight="true" outlineLevel="0" collapsed="false">
      <c r="X568" s="337"/>
    </row>
    <row r="569" customFormat="false" ht="17.25" hidden="false" customHeight="true" outlineLevel="0" collapsed="false">
      <c r="X569" s="337"/>
    </row>
    <row r="570" customFormat="false" ht="17.25" hidden="false" customHeight="true" outlineLevel="0" collapsed="false">
      <c r="X570" s="337"/>
    </row>
    <row r="571" customFormat="false" ht="17.25" hidden="false" customHeight="true" outlineLevel="0" collapsed="false">
      <c r="X571" s="337"/>
    </row>
    <row r="572" customFormat="false" ht="17.25" hidden="false" customHeight="true" outlineLevel="0" collapsed="false">
      <c r="X572" s="337"/>
    </row>
    <row r="573" customFormat="false" ht="17.25" hidden="false" customHeight="true" outlineLevel="0" collapsed="false">
      <c r="X573" s="337"/>
    </row>
    <row r="574" customFormat="false" ht="17.25" hidden="false" customHeight="true" outlineLevel="0" collapsed="false">
      <c r="X574" s="337"/>
    </row>
    <row r="575" customFormat="false" ht="17.25" hidden="false" customHeight="true" outlineLevel="0" collapsed="false">
      <c r="X575" s="337"/>
    </row>
    <row r="576" customFormat="false" ht="17.25" hidden="false" customHeight="true" outlineLevel="0" collapsed="false">
      <c r="X576" s="337"/>
    </row>
    <row r="577" customFormat="false" ht="17.25" hidden="false" customHeight="true" outlineLevel="0" collapsed="false">
      <c r="X577" s="337"/>
    </row>
    <row r="578" customFormat="false" ht="17.25" hidden="false" customHeight="true" outlineLevel="0" collapsed="false">
      <c r="X578" s="337"/>
    </row>
    <row r="579" customFormat="false" ht="17.25" hidden="false" customHeight="true" outlineLevel="0" collapsed="false">
      <c r="X579" s="337"/>
    </row>
    <row r="580" customFormat="false" ht="17.25" hidden="false" customHeight="true" outlineLevel="0" collapsed="false">
      <c r="X580" s="337"/>
    </row>
    <row r="581" customFormat="false" ht="17.25" hidden="false" customHeight="true" outlineLevel="0" collapsed="false">
      <c r="X581" s="337"/>
    </row>
    <row r="582" customFormat="false" ht="17.25" hidden="false" customHeight="true" outlineLevel="0" collapsed="false">
      <c r="X582" s="337"/>
    </row>
    <row r="583" customFormat="false" ht="17.25" hidden="false" customHeight="true" outlineLevel="0" collapsed="false">
      <c r="X583" s="337"/>
    </row>
    <row r="584" customFormat="false" ht="17.25" hidden="false" customHeight="true" outlineLevel="0" collapsed="false">
      <c r="X584" s="337"/>
    </row>
    <row r="585" customFormat="false" ht="17.25" hidden="false" customHeight="true" outlineLevel="0" collapsed="false">
      <c r="X585" s="337"/>
    </row>
    <row r="586" customFormat="false" ht="17.25" hidden="false" customHeight="true" outlineLevel="0" collapsed="false">
      <c r="X586" s="337"/>
    </row>
    <row r="587" customFormat="false" ht="17.25" hidden="false" customHeight="true" outlineLevel="0" collapsed="false">
      <c r="X587" s="337"/>
    </row>
    <row r="588" customFormat="false" ht="17.25" hidden="false" customHeight="true" outlineLevel="0" collapsed="false">
      <c r="X588" s="337"/>
    </row>
    <row r="589" customFormat="false" ht="17.25" hidden="false" customHeight="true" outlineLevel="0" collapsed="false">
      <c r="X589" s="337"/>
    </row>
    <row r="590" customFormat="false" ht="17.25" hidden="false" customHeight="true" outlineLevel="0" collapsed="false">
      <c r="X590" s="337"/>
    </row>
    <row r="591" customFormat="false" ht="17.25" hidden="false" customHeight="true" outlineLevel="0" collapsed="false">
      <c r="X591" s="337"/>
    </row>
    <row r="592" customFormat="false" ht="17.25" hidden="false" customHeight="true" outlineLevel="0" collapsed="false">
      <c r="X592" s="337"/>
    </row>
    <row r="593" customFormat="false" ht="17.25" hidden="false" customHeight="true" outlineLevel="0" collapsed="false">
      <c r="X593" s="337"/>
    </row>
    <row r="594" customFormat="false" ht="17.25" hidden="false" customHeight="true" outlineLevel="0" collapsed="false">
      <c r="X594" s="337"/>
    </row>
    <row r="595" customFormat="false" ht="17.25" hidden="false" customHeight="true" outlineLevel="0" collapsed="false">
      <c r="X595" s="337"/>
    </row>
    <row r="596" customFormat="false" ht="17.25" hidden="false" customHeight="true" outlineLevel="0" collapsed="false">
      <c r="X596" s="337"/>
    </row>
    <row r="597" customFormat="false" ht="17.25" hidden="false" customHeight="true" outlineLevel="0" collapsed="false">
      <c r="X597" s="337"/>
    </row>
    <row r="598" customFormat="false" ht="17.25" hidden="false" customHeight="true" outlineLevel="0" collapsed="false">
      <c r="X598" s="337"/>
    </row>
    <row r="599" customFormat="false" ht="17.25" hidden="false" customHeight="true" outlineLevel="0" collapsed="false">
      <c r="X599" s="337"/>
    </row>
    <row r="600" customFormat="false" ht="17.25" hidden="false" customHeight="true" outlineLevel="0" collapsed="false">
      <c r="X600" s="337"/>
    </row>
    <row r="601" customFormat="false" ht="17.25" hidden="false" customHeight="true" outlineLevel="0" collapsed="false">
      <c r="X601" s="337"/>
    </row>
    <row r="602" customFormat="false" ht="17.25" hidden="false" customHeight="true" outlineLevel="0" collapsed="false">
      <c r="X602" s="337"/>
    </row>
    <row r="603" customFormat="false" ht="17.25" hidden="false" customHeight="true" outlineLevel="0" collapsed="false">
      <c r="X603" s="337"/>
    </row>
    <row r="604" customFormat="false" ht="17.25" hidden="false" customHeight="true" outlineLevel="0" collapsed="false">
      <c r="X604" s="337"/>
    </row>
    <row r="605" customFormat="false" ht="17.25" hidden="false" customHeight="true" outlineLevel="0" collapsed="false">
      <c r="X605" s="337"/>
    </row>
    <row r="606" customFormat="false" ht="17.25" hidden="false" customHeight="true" outlineLevel="0" collapsed="false">
      <c r="X606" s="337"/>
    </row>
    <row r="607" customFormat="false" ht="17.25" hidden="false" customHeight="true" outlineLevel="0" collapsed="false">
      <c r="X607" s="337"/>
    </row>
    <row r="608" customFormat="false" ht="17.25" hidden="false" customHeight="true" outlineLevel="0" collapsed="false">
      <c r="X608" s="337"/>
    </row>
    <row r="609" customFormat="false" ht="17.25" hidden="false" customHeight="true" outlineLevel="0" collapsed="false">
      <c r="X609" s="337"/>
    </row>
    <row r="610" customFormat="false" ht="17.25" hidden="false" customHeight="true" outlineLevel="0" collapsed="false">
      <c r="X610" s="337"/>
    </row>
    <row r="611" customFormat="false" ht="17.25" hidden="false" customHeight="true" outlineLevel="0" collapsed="false">
      <c r="X611" s="337"/>
    </row>
    <row r="612" customFormat="false" ht="17.25" hidden="false" customHeight="true" outlineLevel="0" collapsed="false">
      <c r="X612" s="337"/>
    </row>
    <row r="613" customFormat="false" ht="17.25" hidden="false" customHeight="true" outlineLevel="0" collapsed="false">
      <c r="X613" s="337"/>
    </row>
    <row r="614" customFormat="false" ht="17.25" hidden="false" customHeight="true" outlineLevel="0" collapsed="false">
      <c r="X614" s="337"/>
    </row>
    <row r="615" customFormat="false" ht="17.25" hidden="false" customHeight="true" outlineLevel="0" collapsed="false">
      <c r="X615" s="337"/>
    </row>
    <row r="616" customFormat="false" ht="17.25" hidden="false" customHeight="true" outlineLevel="0" collapsed="false">
      <c r="X616" s="337"/>
    </row>
    <row r="617" customFormat="false" ht="17.25" hidden="false" customHeight="true" outlineLevel="0" collapsed="false">
      <c r="X617" s="337"/>
    </row>
    <row r="618" customFormat="false" ht="17.25" hidden="false" customHeight="true" outlineLevel="0" collapsed="false">
      <c r="X618" s="337"/>
    </row>
    <row r="619" customFormat="false" ht="17.25" hidden="false" customHeight="true" outlineLevel="0" collapsed="false">
      <c r="X619" s="337"/>
    </row>
    <row r="620" customFormat="false" ht="17.25" hidden="false" customHeight="true" outlineLevel="0" collapsed="false">
      <c r="X620" s="337"/>
    </row>
    <row r="621" customFormat="false" ht="17.25" hidden="false" customHeight="true" outlineLevel="0" collapsed="false">
      <c r="X621" s="337"/>
    </row>
    <row r="622" customFormat="false" ht="17.25" hidden="false" customHeight="true" outlineLevel="0" collapsed="false">
      <c r="X622" s="337"/>
    </row>
    <row r="623" customFormat="false" ht="17.25" hidden="false" customHeight="true" outlineLevel="0" collapsed="false">
      <c r="X623" s="337"/>
    </row>
    <row r="624" customFormat="false" ht="17.25" hidden="false" customHeight="true" outlineLevel="0" collapsed="false">
      <c r="X624" s="337"/>
    </row>
    <row r="625" customFormat="false" ht="17.25" hidden="false" customHeight="true" outlineLevel="0" collapsed="false">
      <c r="X625" s="337"/>
    </row>
    <row r="626" customFormat="false" ht="17.25" hidden="false" customHeight="true" outlineLevel="0" collapsed="false">
      <c r="X626" s="337"/>
    </row>
    <row r="627" customFormat="false" ht="17.25" hidden="false" customHeight="true" outlineLevel="0" collapsed="false">
      <c r="X627" s="337"/>
    </row>
    <row r="628" customFormat="false" ht="17.25" hidden="false" customHeight="true" outlineLevel="0" collapsed="false">
      <c r="X628" s="337"/>
    </row>
    <row r="629" customFormat="false" ht="17.25" hidden="false" customHeight="true" outlineLevel="0" collapsed="false">
      <c r="X629" s="337"/>
    </row>
    <row r="630" customFormat="false" ht="17.25" hidden="false" customHeight="true" outlineLevel="0" collapsed="false">
      <c r="X630" s="337"/>
    </row>
    <row r="631" customFormat="false" ht="17.25" hidden="false" customHeight="true" outlineLevel="0" collapsed="false">
      <c r="X631" s="337"/>
    </row>
    <row r="632" customFormat="false" ht="17.25" hidden="false" customHeight="true" outlineLevel="0" collapsed="false">
      <c r="X632" s="337"/>
    </row>
    <row r="633" customFormat="false" ht="17.25" hidden="false" customHeight="true" outlineLevel="0" collapsed="false">
      <c r="X633" s="337"/>
    </row>
    <row r="634" customFormat="false" ht="17.25" hidden="false" customHeight="true" outlineLevel="0" collapsed="false">
      <c r="X634" s="337"/>
    </row>
    <row r="635" customFormat="false" ht="17.25" hidden="false" customHeight="true" outlineLevel="0" collapsed="false">
      <c r="X635" s="337"/>
    </row>
    <row r="636" customFormat="false" ht="17.25" hidden="false" customHeight="true" outlineLevel="0" collapsed="false">
      <c r="X636" s="337"/>
    </row>
    <row r="637" customFormat="false" ht="17.25" hidden="false" customHeight="true" outlineLevel="0" collapsed="false">
      <c r="X637" s="337"/>
    </row>
    <row r="638" customFormat="false" ht="17.25" hidden="false" customHeight="true" outlineLevel="0" collapsed="false">
      <c r="X638" s="337"/>
    </row>
    <row r="639" customFormat="false" ht="17.25" hidden="false" customHeight="true" outlineLevel="0" collapsed="false">
      <c r="X639" s="337"/>
    </row>
    <row r="640" customFormat="false" ht="17.25" hidden="false" customHeight="true" outlineLevel="0" collapsed="false">
      <c r="X640" s="337"/>
    </row>
    <row r="641" customFormat="false" ht="17.25" hidden="false" customHeight="true" outlineLevel="0" collapsed="false">
      <c r="X641" s="337"/>
    </row>
    <row r="642" customFormat="false" ht="17.25" hidden="false" customHeight="true" outlineLevel="0" collapsed="false">
      <c r="X642" s="337"/>
    </row>
    <row r="643" customFormat="false" ht="17.25" hidden="false" customHeight="true" outlineLevel="0" collapsed="false">
      <c r="X643" s="337"/>
    </row>
    <row r="644" customFormat="false" ht="17.25" hidden="false" customHeight="true" outlineLevel="0" collapsed="false">
      <c r="X644" s="337"/>
    </row>
    <row r="645" customFormat="false" ht="17.25" hidden="false" customHeight="true" outlineLevel="0" collapsed="false">
      <c r="X645" s="337"/>
    </row>
    <row r="646" customFormat="false" ht="17.25" hidden="false" customHeight="true" outlineLevel="0" collapsed="false">
      <c r="X646" s="337"/>
    </row>
    <row r="647" customFormat="false" ht="17.25" hidden="false" customHeight="true" outlineLevel="0" collapsed="false">
      <c r="X647" s="337"/>
    </row>
    <row r="648" customFormat="false" ht="17.25" hidden="false" customHeight="true" outlineLevel="0" collapsed="false">
      <c r="X648" s="337"/>
    </row>
    <row r="649" customFormat="false" ht="17.25" hidden="false" customHeight="true" outlineLevel="0" collapsed="false">
      <c r="X649" s="337"/>
    </row>
    <row r="650" customFormat="false" ht="17.25" hidden="false" customHeight="true" outlineLevel="0" collapsed="false">
      <c r="X650" s="337"/>
    </row>
    <row r="651" customFormat="false" ht="17.25" hidden="false" customHeight="true" outlineLevel="0" collapsed="false">
      <c r="X651" s="337"/>
    </row>
    <row r="652" customFormat="false" ht="17.25" hidden="false" customHeight="true" outlineLevel="0" collapsed="false">
      <c r="X652" s="337"/>
    </row>
    <row r="653" customFormat="false" ht="17.25" hidden="false" customHeight="true" outlineLevel="0" collapsed="false">
      <c r="X653" s="337"/>
    </row>
    <row r="654" customFormat="false" ht="17.25" hidden="false" customHeight="true" outlineLevel="0" collapsed="false">
      <c r="X654" s="337"/>
    </row>
    <row r="655" customFormat="false" ht="17.25" hidden="false" customHeight="true" outlineLevel="0" collapsed="false">
      <c r="X655" s="337"/>
    </row>
    <row r="656" customFormat="false" ht="17.25" hidden="false" customHeight="true" outlineLevel="0" collapsed="false">
      <c r="X656" s="337"/>
    </row>
    <row r="657" customFormat="false" ht="17.25" hidden="false" customHeight="true" outlineLevel="0" collapsed="false">
      <c r="X657" s="337"/>
    </row>
    <row r="658" customFormat="false" ht="17.25" hidden="false" customHeight="true" outlineLevel="0" collapsed="false">
      <c r="X658" s="337"/>
    </row>
    <row r="659" customFormat="false" ht="17.25" hidden="false" customHeight="true" outlineLevel="0" collapsed="false">
      <c r="X659" s="337"/>
    </row>
    <row r="660" customFormat="false" ht="17.25" hidden="false" customHeight="true" outlineLevel="0" collapsed="false">
      <c r="X660" s="337"/>
    </row>
    <row r="661" customFormat="false" ht="17.25" hidden="false" customHeight="true" outlineLevel="0" collapsed="false">
      <c r="X661" s="337"/>
    </row>
    <row r="662" customFormat="false" ht="17.25" hidden="false" customHeight="true" outlineLevel="0" collapsed="false">
      <c r="X662" s="337"/>
    </row>
    <row r="663" customFormat="false" ht="17.25" hidden="false" customHeight="true" outlineLevel="0" collapsed="false">
      <c r="X663" s="337"/>
    </row>
    <row r="664" customFormat="false" ht="17.25" hidden="false" customHeight="true" outlineLevel="0" collapsed="false">
      <c r="X664" s="337"/>
    </row>
    <row r="665" customFormat="false" ht="17.25" hidden="false" customHeight="true" outlineLevel="0" collapsed="false">
      <c r="X665" s="337"/>
    </row>
    <row r="666" customFormat="false" ht="17.25" hidden="false" customHeight="true" outlineLevel="0" collapsed="false">
      <c r="X666" s="337"/>
    </row>
    <row r="667" customFormat="false" ht="17.25" hidden="false" customHeight="true" outlineLevel="0" collapsed="false">
      <c r="X667" s="337"/>
    </row>
    <row r="668" customFormat="false" ht="17.25" hidden="false" customHeight="true" outlineLevel="0" collapsed="false">
      <c r="X668" s="337"/>
    </row>
    <row r="669" customFormat="false" ht="17.25" hidden="false" customHeight="true" outlineLevel="0" collapsed="false">
      <c r="X669" s="337"/>
    </row>
    <row r="670" customFormat="false" ht="17.25" hidden="false" customHeight="true" outlineLevel="0" collapsed="false">
      <c r="X670" s="337"/>
    </row>
    <row r="671" customFormat="false" ht="17.25" hidden="false" customHeight="true" outlineLevel="0" collapsed="false">
      <c r="X671" s="337"/>
    </row>
    <row r="672" customFormat="false" ht="17.25" hidden="false" customHeight="true" outlineLevel="0" collapsed="false">
      <c r="X672" s="337"/>
    </row>
    <row r="673" customFormat="false" ht="17.25" hidden="false" customHeight="true" outlineLevel="0" collapsed="false">
      <c r="X673" s="337"/>
    </row>
    <row r="674" customFormat="false" ht="17.25" hidden="false" customHeight="true" outlineLevel="0" collapsed="false">
      <c r="X674" s="337"/>
    </row>
    <row r="675" customFormat="false" ht="17.25" hidden="false" customHeight="true" outlineLevel="0" collapsed="false">
      <c r="X675" s="337"/>
    </row>
    <row r="676" customFormat="false" ht="17.25" hidden="false" customHeight="true" outlineLevel="0" collapsed="false">
      <c r="X676" s="337"/>
    </row>
    <row r="677" customFormat="false" ht="17.25" hidden="false" customHeight="true" outlineLevel="0" collapsed="false">
      <c r="X677" s="337"/>
    </row>
    <row r="678" customFormat="false" ht="17.25" hidden="false" customHeight="true" outlineLevel="0" collapsed="false">
      <c r="X678" s="337"/>
    </row>
    <row r="679" customFormat="false" ht="17.25" hidden="false" customHeight="true" outlineLevel="0" collapsed="false">
      <c r="X679" s="337"/>
    </row>
    <row r="680" customFormat="false" ht="17.25" hidden="false" customHeight="true" outlineLevel="0" collapsed="false">
      <c r="X680" s="337"/>
    </row>
    <row r="681" customFormat="false" ht="17.25" hidden="false" customHeight="true" outlineLevel="0" collapsed="false">
      <c r="X681" s="337"/>
    </row>
    <row r="682" customFormat="false" ht="17.25" hidden="false" customHeight="true" outlineLevel="0" collapsed="false">
      <c r="X682" s="337"/>
    </row>
    <row r="683" customFormat="false" ht="17.25" hidden="false" customHeight="true" outlineLevel="0" collapsed="false">
      <c r="X683" s="337"/>
    </row>
    <row r="684" customFormat="false" ht="17.25" hidden="false" customHeight="true" outlineLevel="0" collapsed="false">
      <c r="X684" s="337"/>
    </row>
    <row r="685" customFormat="false" ht="17.25" hidden="false" customHeight="true" outlineLevel="0" collapsed="false">
      <c r="X685" s="337"/>
    </row>
    <row r="686" customFormat="false" ht="17.25" hidden="false" customHeight="true" outlineLevel="0" collapsed="false">
      <c r="X686" s="337"/>
    </row>
    <row r="687" customFormat="false" ht="17.25" hidden="false" customHeight="true" outlineLevel="0" collapsed="false">
      <c r="X687" s="337"/>
    </row>
    <row r="688" customFormat="false" ht="17.25" hidden="false" customHeight="true" outlineLevel="0" collapsed="false">
      <c r="X688" s="337"/>
    </row>
    <row r="689" customFormat="false" ht="17.25" hidden="false" customHeight="true" outlineLevel="0" collapsed="false">
      <c r="X689" s="337"/>
    </row>
    <row r="690" customFormat="false" ht="17.25" hidden="false" customHeight="true" outlineLevel="0" collapsed="false">
      <c r="X690" s="337"/>
    </row>
    <row r="691" customFormat="false" ht="17.25" hidden="false" customHeight="true" outlineLevel="0" collapsed="false">
      <c r="X691" s="337"/>
    </row>
    <row r="692" customFormat="false" ht="17.25" hidden="false" customHeight="true" outlineLevel="0" collapsed="false">
      <c r="X692" s="337"/>
    </row>
    <row r="693" customFormat="false" ht="17.25" hidden="false" customHeight="true" outlineLevel="0" collapsed="false">
      <c r="X693" s="337"/>
    </row>
    <row r="694" customFormat="false" ht="17.25" hidden="false" customHeight="true" outlineLevel="0" collapsed="false">
      <c r="X694" s="337"/>
    </row>
    <row r="695" customFormat="false" ht="17.25" hidden="false" customHeight="true" outlineLevel="0" collapsed="false">
      <c r="X695" s="337"/>
    </row>
    <row r="696" customFormat="false" ht="17.25" hidden="false" customHeight="true" outlineLevel="0" collapsed="false">
      <c r="X696" s="337"/>
    </row>
    <row r="697" customFormat="false" ht="17.25" hidden="false" customHeight="true" outlineLevel="0" collapsed="false">
      <c r="X697" s="337"/>
    </row>
    <row r="698" customFormat="false" ht="17.25" hidden="false" customHeight="true" outlineLevel="0" collapsed="false">
      <c r="X698" s="337"/>
    </row>
    <row r="699" customFormat="false" ht="17.25" hidden="false" customHeight="true" outlineLevel="0" collapsed="false">
      <c r="X699" s="337"/>
    </row>
    <row r="700" customFormat="false" ht="17.25" hidden="false" customHeight="true" outlineLevel="0" collapsed="false">
      <c r="X700" s="337"/>
    </row>
    <row r="701" customFormat="false" ht="17.25" hidden="false" customHeight="true" outlineLevel="0" collapsed="false">
      <c r="X701" s="337"/>
    </row>
    <row r="702" customFormat="false" ht="17.25" hidden="false" customHeight="true" outlineLevel="0" collapsed="false">
      <c r="X702" s="337"/>
    </row>
    <row r="703" customFormat="false" ht="17.25" hidden="false" customHeight="true" outlineLevel="0" collapsed="false">
      <c r="X703" s="337"/>
    </row>
    <row r="704" customFormat="false" ht="17.25" hidden="false" customHeight="true" outlineLevel="0" collapsed="false">
      <c r="X704" s="337"/>
    </row>
    <row r="705" customFormat="false" ht="17.25" hidden="false" customHeight="true" outlineLevel="0" collapsed="false">
      <c r="X705" s="337"/>
    </row>
    <row r="706" customFormat="false" ht="17.25" hidden="false" customHeight="true" outlineLevel="0" collapsed="false">
      <c r="X706" s="337"/>
    </row>
    <row r="707" customFormat="false" ht="17.25" hidden="false" customHeight="true" outlineLevel="0" collapsed="false">
      <c r="X707" s="337"/>
    </row>
    <row r="708" customFormat="false" ht="17.25" hidden="false" customHeight="true" outlineLevel="0" collapsed="false">
      <c r="X708" s="337"/>
    </row>
    <row r="709" customFormat="false" ht="17.25" hidden="false" customHeight="true" outlineLevel="0" collapsed="false">
      <c r="X709" s="337"/>
    </row>
    <row r="710" customFormat="false" ht="17.25" hidden="false" customHeight="true" outlineLevel="0" collapsed="false">
      <c r="X710" s="337"/>
    </row>
    <row r="711" customFormat="false" ht="17.25" hidden="false" customHeight="true" outlineLevel="0" collapsed="false">
      <c r="X711" s="337"/>
    </row>
    <row r="712" customFormat="false" ht="17.25" hidden="false" customHeight="true" outlineLevel="0" collapsed="false">
      <c r="X712" s="337"/>
    </row>
    <row r="713" customFormat="false" ht="17.25" hidden="false" customHeight="true" outlineLevel="0" collapsed="false">
      <c r="X713" s="337"/>
    </row>
    <row r="714" customFormat="false" ht="17.25" hidden="false" customHeight="true" outlineLevel="0" collapsed="false">
      <c r="X714" s="337"/>
    </row>
    <row r="715" customFormat="false" ht="17.25" hidden="false" customHeight="true" outlineLevel="0" collapsed="false">
      <c r="X715" s="337"/>
    </row>
    <row r="716" customFormat="false" ht="17.25" hidden="false" customHeight="true" outlineLevel="0" collapsed="false">
      <c r="X716" s="337"/>
    </row>
    <row r="717" customFormat="false" ht="17.25" hidden="false" customHeight="true" outlineLevel="0" collapsed="false">
      <c r="X717" s="337"/>
    </row>
    <row r="718" customFormat="false" ht="17.25" hidden="false" customHeight="true" outlineLevel="0" collapsed="false">
      <c r="X718" s="337"/>
    </row>
    <row r="719" customFormat="false" ht="17.25" hidden="false" customHeight="true" outlineLevel="0" collapsed="false">
      <c r="X719" s="337"/>
    </row>
    <row r="720" customFormat="false" ht="17.25" hidden="false" customHeight="true" outlineLevel="0" collapsed="false">
      <c r="X720" s="337"/>
    </row>
    <row r="721" customFormat="false" ht="17.25" hidden="false" customHeight="true" outlineLevel="0" collapsed="false">
      <c r="X721" s="337"/>
    </row>
    <row r="722" customFormat="false" ht="17.25" hidden="false" customHeight="true" outlineLevel="0" collapsed="false">
      <c r="X722" s="337"/>
    </row>
    <row r="723" customFormat="false" ht="17.25" hidden="false" customHeight="true" outlineLevel="0" collapsed="false">
      <c r="X723" s="337"/>
    </row>
    <row r="724" customFormat="false" ht="17.25" hidden="false" customHeight="true" outlineLevel="0" collapsed="false">
      <c r="X724" s="337"/>
    </row>
    <row r="725" customFormat="false" ht="17.25" hidden="false" customHeight="true" outlineLevel="0" collapsed="false">
      <c r="X725" s="337"/>
    </row>
    <row r="726" customFormat="false" ht="17.25" hidden="false" customHeight="true" outlineLevel="0" collapsed="false">
      <c r="X726" s="337"/>
    </row>
    <row r="727" customFormat="false" ht="17.25" hidden="false" customHeight="true" outlineLevel="0" collapsed="false">
      <c r="X727" s="337"/>
    </row>
    <row r="728" customFormat="false" ht="17.25" hidden="false" customHeight="true" outlineLevel="0" collapsed="false">
      <c r="X728" s="337"/>
    </row>
    <row r="729" customFormat="false" ht="17.25" hidden="false" customHeight="true" outlineLevel="0" collapsed="false">
      <c r="X729" s="337"/>
    </row>
    <row r="730" customFormat="false" ht="17.25" hidden="false" customHeight="true" outlineLevel="0" collapsed="false">
      <c r="X730" s="337"/>
    </row>
    <row r="731" customFormat="false" ht="17.25" hidden="false" customHeight="true" outlineLevel="0" collapsed="false">
      <c r="X731" s="337"/>
    </row>
    <row r="732" customFormat="false" ht="17.25" hidden="false" customHeight="true" outlineLevel="0" collapsed="false">
      <c r="X732" s="337"/>
    </row>
    <row r="733" customFormat="false" ht="17.25" hidden="false" customHeight="true" outlineLevel="0" collapsed="false">
      <c r="X733" s="337"/>
    </row>
    <row r="734" customFormat="false" ht="17.25" hidden="false" customHeight="true" outlineLevel="0" collapsed="false">
      <c r="X734" s="337"/>
    </row>
    <row r="735" customFormat="false" ht="17.25" hidden="false" customHeight="true" outlineLevel="0" collapsed="false">
      <c r="X735" s="337"/>
    </row>
    <row r="736" customFormat="false" ht="17.25" hidden="false" customHeight="true" outlineLevel="0" collapsed="false">
      <c r="X736" s="337"/>
    </row>
    <row r="737" customFormat="false" ht="17.25" hidden="false" customHeight="true" outlineLevel="0" collapsed="false">
      <c r="X737" s="337"/>
    </row>
    <row r="738" customFormat="false" ht="17.25" hidden="false" customHeight="true" outlineLevel="0" collapsed="false">
      <c r="X738" s="337"/>
    </row>
    <row r="739" customFormat="false" ht="17.25" hidden="false" customHeight="true" outlineLevel="0" collapsed="false">
      <c r="X739" s="337"/>
    </row>
    <row r="740" customFormat="false" ht="17.25" hidden="false" customHeight="true" outlineLevel="0" collapsed="false">
      <c r="X740" s="337"/>
    </row>
    <row r="741" customFormat="false" ht="17.25" hidden="false" customHeight="true" outlineLevel="0" collapsed="false">
      <c r="X741" s="337"/>
    </row>
    <row r="742" customFormat="false" ht="17.25" hidden="false" customHeight="true" outlineLevel="0" collapsed="false">
      <c r="X742" s="337"/>
    </row>
    <row r="743" customFormat="false" ht="17.25" hidden="false" customHeight="true" outlineLevel="0" collapsed="false">
      <c r="X743" s="337"/>
    </row>
    <row r="744" customFormat="false" ht="17.25" hidden="false" customHeight="true" outlineLevel="0" collapsed="false">
      <c r="X744" s="337"/>
    </row>
    <row r="745" customFormat="false" ht="17.25" hidden="false" customHeight="true" outlineLevel="0" collapsed="false">
      <c r="X745" s="337"/>
    </row>
    <row r="746" customFormat="false" ht="17.25" hidden="false" customHeight="true" outlineLevel="0" collapsed="false">
      <c r="X746" s="337"/>
    </row>
    <row r="747" customFormat="false" ht="17.25" hidden="false" customHeight="true" outlineLevel="0" collapsed="false">
      <c r="X747" s="337"/>
    </row>
    <row r="748" customFormat="false" ht="17.25" hidden="false" customHeight="true" outlineLevel="0" collapsed="false">
      <c r="X748" s="337"/>
    </row>
    <row r="749" customFormat="false" ht="17.25" hidden="false" customHeight="true" outlineLevel="0" collapsed="false">
      <c r="X749" s="337"/>
    </row>
    <row r="750" customFormat="false" ht="17.25" hidden="false" customHeight="true" outlineLevel="0" collapsed="false">
      <c r="X750" s="337"/>
    </row>
    <row r="751" customFormat="false" ht="17.25" hidden="false" customHeight="true" outlineLevel="0" collapsed="false">
      <c r="X751" s="337"/>
    </row>
    <row r="752" customFormat="false" ht="17.25" hidden="false" customHeight="true" outlineLevel="0" collapsed="false">
      <c r="X752" s="337"/>
    </row>
    <row r="753" customFormat="false" ht="17.25" hidden="false" customHeight="true" outlineLevel="0" collapsed="false">
      <c r="X753" s="337"/>
    </row>
    <row r="754" customFormat="false" ht="17.25" hidden="false" customHeight="true" outlineLevel="0" collapsed="false">
      <c r="X754" s="337"/>
    </row>
    <row r="755" customFormat="false" ht="17.25" hidden="false" customHeight="true" outlineLevel="0" collapsed="false">
      <c r="X755" s="337"/>
    </row>
    <row r="756" customFormat="false" ht="17.25" hidden="false" customHeight="true" outlineLevel="0" collapsed="false">
      <c r="X756" s="337"/>
    </row>
    <row r="757" customFormat="false" ht="17.25" hidden="false" customHeight="true" outlineLevel="0" collapsed="false">
      <c r="X757" s="337"/>
    </row>
    <row r="758" customFormat="false" ht="17.25" hidden="false" customHeight="true" outlineLevel="0" collapsed="false">
      <c r="X758" s="337"/>
    </row>
    <row r="759" customFormat="false" ht="17.25" hidden="false" customHeight="true" outlineLevel="0" collapsed="false">
      <c r="X759" s="337"/>
    </row>
    <row r="760" customFormat="false" ht="17.25" hidden="false" customHeight="true" outlineLevel="0" collapsed="false">
      <c r="X760" s="337"/>
    </row>
    <row r="761" customFormat="false" ht="17.25" hidden="false" customHeight="true" outlineLevel="0" collapsed="false">
      <c r="X761" s="337"/>
    </row>
    <row r="762" customFormat="false" ht="17.25" hidden="false" customHeight="true" outlineLevel="0" collapsed="false">
      <c r="X762" s="337"/>
    </row>
    <row r="763" customFormat="false" ht="17.25" hidden="false" customHeight="true" outlineLevel="0" collapsed="false">
      <c r="X763" s="337"/>
    </row>
    <row r="764" customFormat="false" ht="17.25" hidden="false" customHeight="true" outlineLevel="0" collapsed="false">
      <c r="X764" s="337"/>
    </row>
    <row r="765" customFormat="false" ht="17.25" hidden="false" customHeight="true" outlineLevel="0" collapsed="false">
      <c r="X765" s="337"/>
    </row>
    <row r="766" customFormat="false" ht="17.25" hidden="false" customHeight="true" outlineLevel="0" collapsed="false">
      <c r="X766" s="337"/>
    </row>
    <row r="767" customFormat="false" ht="17.25" hidden="false" customHeight="true" outlineLevel="0" collapsed="false">
      <c r="X767" s="337"/>
    </row>
    <row r="768" customFormat="false" ht="17.25" hidden="false" customHeight="true" outlineLevel="0" collapsed="false">
      <c r="X768" s="337"/>
    </row>
    <row r="769" customFormat="false" ht="17.25" hidden="false" customHeight="true" outlineLevel="0" collapsed="false">
      <c r="X769" s="337"/>
    </row>
    <row r="770" customFormat="false" ht="17.25" hidden="false" customHeight="true" outlineLevel="0" collapsed="false">
      <c r="X770" s="337"/>
    </row>
    <row r="771" customFormat="false" ht="17.25" hidden="false" customHeight="true" outlineLevel="0" collapsed="false">
      <c r="X771" s="337"/>
    </row>
    <row r="772" customFormat="false" ht="17.25" hidden="false" customHeight="true" outlineLevel="0" collapsed="false">
      <c r="X772" s="337"/>
    </row>
    <row r="773" customFormat="false" ht="17.25" hidden="false" customHeight="true" outlineLevel="0" collapsed="false">
      <c r="X773" s="337"/>
    </row>
    <row r="774" customFormat="false" ht="17.25" hidden="false" customHeight="true" outlineLevel="0" collapsed="false">
      <c r="X774" s="337"/>
    </row>
    <row r="775" customFormat="false" ht="17.25" hidden="false" customHeight="true" outlineLevel="0" collapsed="false">
      <c r="X775" s="337"/>
    </row>
    <row r="776" customFormat="false" ht="17.25" hidden="false" customHeight="true" outlineLevel="0" collapsed="false">
      <c r="X776" s="337"/>
    </row>
    <row r="777" customFormat="false" ht="17.25" hidden="false" customHeight="true" outlineLevel="0" collapsed="false">
      <c r="X777" s="337"/>
    </row>
    <row r="778" customFormat="false" ht="17.25" hidden="false" customHeight="true" outlineLevel="0" collapsed="false">
      <c r="X778" s="337"/>
    </row>
    <row r="779" customFormat="false" ht="17.25" hidden="false" customHeight="true" outlineLevel="0" collapsed="false">
      <c r="X779" s="337"/>
    </row>
    <row r="780" customFormat="false" ht="17.25" hidden="false" customHeight="true" outlineLevel="0" collapsed="false">
      <c r="X780" s="337"/>
    </row>
    <row r="781" customFormat="false" ht="17.25" hidden="false" customHeight="true" outlineLevel="0" collapsed="false">
      <c r="X781" s="337"/>
    </row>
    <row r="782" customFormat="false" ht="17.25" hidden="false" customHeight="true" outlineLevel="0" collapsed="false">
      <c r="X782" s="337"/>
    </row>
    <row r="783" customFormat="false" ht="17.25" hidden="false" customHeight="true" outlineLevel="0" collapsed="false">
      <c r="X783" s="337"/>
    </row>
    <row r="784" customFormat="false" ht="17.25" hidden="false" customHeight="true" outlineLevel="0" collapsed="false">
      <c r="X784" s="337"/>
    </row>
    <row r="785" customFormat="false" ht="17.25" hidden="false" customHeight="true" outlineLevel="0" collapsed="false">
      <c r="X785" s="337"/>
    </row>
    <row r="786" customFormat="false" ht="17.25" hidden="false" customHeight="true" outlineLevel="0" collapsed="false">
      <c r="X786" s="337"/>
    </row>
    <row r="787" customFormat="false" ht="17.25" hidden="false" customHeight="true" outlineLevel="0" collapsed="false">
      <c r="X787" s="337"/>
    </row>
    <row r="788" customFormat="false" ht="17.25" hidden="false" customHeight="true" outlineLevel="0" collapsed="false">
      <c r="X788" s="337"/>
    </row>
    <row r="789" customFormat="false" ht="17.25" hidden="false" customHeight="true" outlineLevel="0" collapsed="false">
      <c r="X789" s="337"/>
    </row>
    <row r="790" customFormat="false" ht="17.25" hidden="false" customHeight="true" outlineLevel="0" collapsed="false">
      <c r="X790" s="337"/>
    </row>
    <row r="791" customFormat="false" ht="17.25" hidden="false" customHeight="true" outlineLevel="0" collapsed="false">
      <c r="X791" s="337"/>
    </row>
    <row r="792" customFormat="false" ht="17.25" hidden="false" customHeight="true" outlineLevel="0" collapsed="false">
      <c r="X792" s="337"/>
    </row>
    <row r="793" customFormat="false" ht="17.25" hidden="false" customHeight="true" outlineLevel="0" collapsed="false">
      <c r="X793" s="337"/>
    </row>
    <row r="794" customFormat="false" ht="17.25" hidden="false" customHeight="true" outlineLevel="0" collapsed="false">
      <c r="X794" s="337"/>
    </row>
    <row r="795" customFormat="false" ht="17.25" hidden="false" customHeight="true" outlineLevel="0" collapsed="false">
      <c r="X795" s="337"/>
    </row>
    <row r="796" customFormat="false" ht="17.25" hidden="false" customHeight="true" outlineLevel="0" collapsed="false">
      <c r="X796" s="337"/>
    </row>
    <row r="797" customFormat="false" ht="17.25" hidden="false" customHeight="true" outlineLevel="0" collapsed="false">
      <c r="X797" s="337"/>
    </row>
    <row r="798" customFormat="false" ht="17.25" hidden="false" customHeight="true" outlineLevel="0" collapsed="false">
      <c r="X798" s="337"/>
    </row>
    <row r="799" customFormat="false" ht="17.25" hidden="false" customHeight="true" outlineLevel="0" collapsed="false">
      <c r="X799" s="337"/>
    </row>
    <row r="800" customFormat="false" ht="17.25" hidden="false" customHeight="true" outlineLevel="0" collapsed="false">
      <c r="X800" s="337"/>
    </row>
    <row r="801" customFormat="false" ht="17.25" hidden="false" customHeight="true" outlineLevel="0" collapsed="false">
      <c r="X801" s="337"/>
    </row>
    <row r="802" customFormat="false" ht="17.25" hidden="false" customHeight="true" outlineLevel="0" collapsed="false">
      <c r="X802" s="337"/>
    </row>
    <row r="803" customFormat="false" ht="17.25" hidden="false" customHeight="true" outlineLevel="0" collapsed="false">
      <c r="X803" s="337"/>
    </row>
    <row r="804" customFormat="false" ht="17.25" hidden="false" customHeight="true" outlineLevel="0" collapsed="false">
      <c r="X804" s="337"/>
    </row>
    <row r="805" customFormat="false" ht="17.25" hidden="false" customHeight="true" outlineLevel="0" collapsed="false">
      <c r="X805" s="337"/>
    </row>
    <row r="806" customFormat="false" ht="17.25" hidden="false" customHeight="true" outlineLevel="0" collapsed="false">
      <c r="X806" s="337"/>
    </row>
    <row r="807" customFormat="false" ht="17.25" hidden="false" customHeight="true" outlineLevel="0" collapsed="false">
      <c r="X807" s="337"/>
    </row>
    <row r="808" customFormat="false" ht="17.25" hidden="false" customHeight="true" outlineLevel="0" collapsed="false">
      <c r="X808" s="337"/>
    </row>
    <row r="809" customFormat="false" ht="17.25" hidden="false" customHeight="true" outlineLevel="0" collapsed="false">
      <c r="X809" s="337"/>
    </row>
    <row r="810" customFormat="false" ht="17.25" hidden="false" customHeight="true" outlineLevel="0" collapsed="false">
      <c r="X810" s="337"/>
    </row>
    <row r="811" customFormat="false" ht="17.25" hidden="false" customHeight="true" outlineLevel="0" collapsed="false">
      <c r="X811" s="337"/>
    </row>
    <row r="812" customFormat="false" ht="17.25" hidden="false" customHeight="true" outlineLevel="0" collapsed="false">
      <c r="X812" s="337"/>
    </row>
    <row r="813" customFormat="false" ht="17.25" hidden="false" customHeight="true" outlineLevel="0" collapsed="false">
      <c r="X813" s="337"/>
    </row>
    <row r="814" customFormat="false" ht="17.25" hidden="false" customHeight="true" outlineLevel="0" collapsed="false">
      <c r="X814" s="337"/>
    </row>
    <row r="815" customFormat="false" ht="17.25" hidden="false" customHeight="true" outlineLevel="0" collapsed="false">
      <c r="X815" s="337"/>
    </row>
    <row r="816" customFormat="false" ht="17.25" hidden="false" customHeight="true" outlineLevel="0" collapsed="false">
      <c r="X816" s="337"/>
    </row>
    <row r="817" customFormat="false" ht="17.25" hidden="false" customHeight="true" outlineLevel="0" collapsed="false">
      <c r="X817" s="337"/>
    </row>
    <row r="818" customFormat="false" ht="17.25" hidden="false" customHeight="true" outlineLevel="0" collapsed="false">
      <c r="X818" s="337"/>
    </row>
    <row r="819" customFormat="false" ht="17.25" hidden="false" customHeight="true" outlineLevel="0" collapsed="false">
      <c r="X819" s="337"/>
    </row>
    <row r="820" customFormat="false" ht="17.25" hidden="false" customHeight="true" outlineLevel="0" collapsed="false">
      <c r="X820" s="337"/>
    </row>
    <row r="821" customFormat="false" ht="17.25" hidden="false" customHeight="true" outlineLevel="0" collapsed="false">
      <c r="X821" s="337"/>
    </row>
    <row r="822" customFormat="false" ht="17.25" hidden="false" customHeight="true" outlineLevel="0" collapsed="false">
      <c r="X822" s="337"/>
    </row>
    <row r="823" customFormat="false" ht="17.25" hidden="false" customHeight="true" outlineLevel="0" collapsed="false">
      <c r="X823" s="337"/>
    </row>
    <row r="824" customFormat="false" ht="17.25" hidden="false" customHeight="true" outlineLevel="0" collapsed="false">
      <c r="X824" s="337"/>
    </row>
    <row r="825" customFormat="false" ht="17.25" hidden="false" customHeight="true" outlineLevel="0" collapsed="false">
      <c r="X825" s="337"/>
    </row>
    <row r="826" customFormat="false" ht="17.25" hidden="false" customHeight="true" outlineLevel="0" collapsed="false">
      <c r="X826" s="337"/>
    </row>
    <row r="827" customFormat="false" ht="17.25" hidden="false" customHeight="true" outlineLevel="0" collapsed="false">
      <c r="X827" s="337"/>
    </row>
    <row r="828" customFormat="false" ht="17.25" hidden="false" customHeight="true" outlineLevel="0" collapsed="false">
      <c r="X828" s="337"/>
    </row>
    <row r="829" customFormat="false" ht="17.25" hidden="false" customHeight="true" outlineLevel="0" collapsed="false">
      <c r="X829" s="337"/>
    </row>
    <row r="830" customFormat="false" ht="17.25" hidden="false" customHeight="true" outlineLevel="0" collapsed="false">
      <c r="X830" s="337"/>
    </row>
    <row r="831" customFormat="false" ht="17.25" hidden="false" customHeight="true" outlineLevel="0" collapsed="false">
      <c r="X831" s="337"/>
    </row>
    <row r="832" customFormat="false" ht="17.25" hidden="false" customHeight="true" outlineLevel="0" collapsed="false">
      <c r="X832" s="337"/>
    </row>
    <row r="833" customFormat="false" ht="17.25" hidden="false" customHeight="true" outlineLevel="0" collapsed="false">
      <c r="X833" s="337"/>
    </row>
    <row r="834" customFormat="false" ht="17.25" hidden="false" customHeight="true" outlineLevel="0" collapsed="false">
      <c r="X834" s="337"/>
    </row>
    <row r="835" customFormat="false" ht="17.25" hidden="false" customHeight="true" outlineLevel="0" collapsed="false">
      <c r="X835" s="337"/>
    </row>
    <row r="836" customFormat="false" ht="17.25" hidden="false" customHeight="true" outlineLevel="0" collapsed="false">
      <c r="X836" s="337"/>
    </row>
    <row r="837" customFormat="false" ht="17.25" hidden="false" customHeight="true" outlineLevel="0" collapsed="false">
      <c r="X837" s="337"/>
    </row>
    <row r="838" customFormat="false" ht="17.25" hidden="false" customHeight="true" outlineLevel="0" collapsed="false">
      <c r="X838" s="337"/>
    </row>
    <row r="839" customFormat="false" ht="17.25" hidden="false" customHeight="true" outlineLevel="0" collapsed="false">
      <c r="X839" s="337"/>
    </row>
    <row r="840" customFormat="false" ht="17.25" hidden="false" customHeight="true" outlineLevel="0" collapsed="false">
      <c r="X840" s="337"/>
    </row>
    <row r="841" customFormat="false" ht="17.25" hidden="false" customHeight="true" outlineLevel="0" collapsed="false">
      <c r="X841" s="337"/>
    </row>
    <row r="842" customFormat="false" ht="17.25" hidden="false" customHeight="true" outlineLevel="0" collapsed="false">
      <c r="X842" s="337"/>
    </row>
    <row r="843" customFormat="false" ht="17.25" hidden="false" customHeight="true" outlineLevel="0" collapsed="false">
      <c r="X843" s="337"/>
    </row>
    <row r="844" customFormat="false" ht="17.25" hidden="false" customHeight="true" outlineLevel="0" collapsed="false">
      <c r="X844" s="337"/>
    </row>
    <row r="845" customFormat="false" ht="17.25" hidden="false" customHeight="true" outlineLevel="0" collapsed="false">
      <c r="X845" s="337"/>
    </row>
    <row r="846" customFormat="false" ht="17.25" hidden="false" customHeight="true" outlineLevel="0" collapsed="false">
      <c r="X846" s="337"/>
    </row>
    <row r="847" customFormat="false" ht="17.25" hidden="false" customHeight="true" outlineLevel="0" collapsed="false">
      <c r="X847" s="337"/>
    </row>
    <row r="848" customFormat="false" ht="17.25" hidden="false" customHeight="true" outlineLevel="0" collapsed="false">
      <c r="X848" s="337"/>
    </row>
    <row r="849" customFormat="false" ht="17.25" hidden="false" customHeight="true" outlineLevel="0" collapsed="false">
      <c r="X849" s="337"/>
    </row>
    <row r="850" customFormat="false" ht="17.25" hidden="false" customHeight="true" outlineLevel="0" collapsed="false">
      <c r="X850" s="337"/>
    </row>
    <row r="851" customFormat="false" ht="17.25" hidden="false" customHeight="true" outlineLevel="0" collapsed="false">
      <c r="X851" s="337"/>
    </row>
    <row r="852" customFormat="false" ht="17.25" hidden="false" customHeight="true" outlineLevel="0" collapsed="false">
      <c r="X852" s="337"/>
    </row>
    <row r="853" customFormat="false" ht="17.25" hidden="false" customHeight="true" outlineLevel="0" collapsed="false">
      <c r="X853" s="337"/>
    </row>
    <row r="854" customFormat="false" ht="17.25" hidden="false" customHeight="true" outlineLevel="0" collapsed="false">
      <c r="X854" s="337"/>
    </row>
    <row r="855" customFormat="false" ht="17.25" hidden="false" customHeight="true" outlineLevel="0" collapsed="false">
      <c r="X855" s="337"/>
    </row>
    <row r="856" customFormat="false" ht="17.25" hidden="false" customHeight="true" outlineLevel="0" collapsed="false">
      <c r="X856" s="337"/>
    </row>
    <row r="857" customFormat="false" ht="17.25" hidden="false" customHeight="true" outlineLevel="0" collapsed="false">
      <c r="X857" s="337"/>
    </row>
    <row r="858" customFormat="false" ht="17.25" hidden="false" customHeight="true" outlineLevel="0" collapsed="false">
      <c r="X858" s="337"/>
    </row>
    <row r="859" customFormat="false" ht="17.25" hidden="false" customHeight="true" outlineLevel="0" collapsed="false">
      <c r="X859" s="337"/>
    </row>
    <row r="860" customFormat="false" ht="17.25" hidden="false" customHeight="true" outlineLevel="0" collapsed="false">
      <c r="X860" s="337"/>
    </row>
    <row r="861" customFormat="false" ht="17.25" hidden="false" customHeight="true" outlineLevel="0" collapsed="false">
      <c r="X861" s="337"/>
    </row>
    <row r="862" customFormat="false" ht="17.25" hidden="false" customHeight="true" outlineLevel="0" collapsed="false">
      <c r="X862" s="337"/>
    </row>
    <row r="863" customFormat="false" ht="17.25" hidden="false" customHeight="true" outlineLevel="0" collapsed="false">
      <c r="X863" s="337"/>
    </row>
    <row r="864" customFormat="false" ht="17.25" hidden="false" customHeight="true" outlineLevel="0" collapsed="false">
      <c r="X864" s="337"/>
    </row>
    <row r="865" customFormat="false" ht="17.25" hidden="false" customHeight="true" outlineLevel="0" collapsed="false">
      <c r="X865" s="337"/>
    </row>
    <row r="866" customFormat="false" ht="17.25" hidden="false" customHeight="true" outlineLevel="0" collapsed="false">
      <c r="X866" s="337"/>
    </row>
    <row r="867" customFormat="false" ht="17.25" hidden="false" customHeight="true" outlineLevel="0" collapsed="false">
      <c r="X867" s="337"/>
    </row>
    <row r="868" customFormat="false" ht="17.25" hidden="false" customHeight="true" outlineLevel="0" collapsed="false">
      <c r="X868" s="337"/>
    </row>
    <row r="869" customFormat="false" ht="17.25" hidden="false" customHeight="true" outlineLevel="0" collapsed="false">
      <c r="X869" s="337"/>
    </row>
    <row r="870" customFormat="false" ht="17.25" hidden="false" customHeight="true" outlineLevel="0" collapsed="false">
      <c r="X870" s="337"/>
    </row>
    <row r="871" customFormat="false" ht="17.25" hidden="false" customHeight="true" outlineLevel="0" collapsed="false">
      <c r="X871" s="337"/>
    </row>
    <row r="872" customFormat="false" ht="17.25" hidden="false" customHeight="true" outlineLevel="0" collapsed="false">
      <c r="X872" s="337"/>
    </row>
    <row r="873" customFormat="false" ht="17.25" hidden="false" customHeight="true" outlineLevel="0" collapsed="false">
      <c r="X873" s="337"/>
    </row>
    <row r="874" customFormat="false" ht="17.25" hidden="false" customHeight="true" outlineLevel="0" collapsed="false">
      <c r="X874" s="337"/>
    </row>
    <row r="875" customFormat="false" ht="17.25" hidden="false" customHeight="true" outlineLevel="0" collapsed="false">
      <c r="X875" s="337"/>
    </row>
    <row r="876" customFormat="false" ht="17.25" hidden="false" customHeight="true" outlineLevel="0" collapsed="false">
      <c r="X876" s="337"/>
    </row>
    <row r="877" customFormat="false" ht="17.25" hidden="false" customHeight="true" outlineLevel="0" collapsed="false">
      <c r="X877" s="337"/>
    </row>
    <row r="878" customFormat="false" ht="17.25" hidden="false" customHeight="true" outlineLevel="0" collapsed="false">
      <c r="X878" s="337"/>
    </row>
    <row r="879" customFormat="false" ht="17.25" hidden="false" customHeight="true" outlineLevel="0" collapsed="false">
      <c r="X879" s="337"/>
    </row>
    <row r="880" customFormat="false" ht="17.25" hidden="false" customHeight="true" outlineLevel="0" collapsed="false">
      <c r="X880" s="337"/>
    </row>
    <row r="881" customFormat="false" ht="17.25" hidden="false" customHeight="true" outlineLevel="0" collapsed="false">
      <c r="X881" s="337"/>
    </row>
    <row r="882" customFormat="false" ht="17.25" hidden="false" customHeight="true" outlineLevel="0" collapsed="false">
      <c r="X882" s="337"/>
    </row>
    <row r="883" customFormat="false" ht="17.25" hidden="false" customHeight="true" outlineLevel="0" collapsed="false">
      <c r="X883" s="337"/>
    </row>
    <row r="884" customFormat="false" ht="17.25" hidden="false" customHeight="true" outlineLevel="0" collapsed="false">
      <c r="X884" s="337"/>
    </row>
    <row r="885" customFormat="false" ht="17.25" hidden="false" customHeight="true" outlineLevel="0" collapsed="false">
      <c r="X885" s="337"/>
    </row>
    <row r="886" customFormat="false" ht="17.25" hidden="false" customHeight="true" outlineLevel="0" collapsed="false">
      <c r="X886" s="337"/>
    </row>
    <row r="887" customFormat="false" ht="17.25" hidden="false" customHeight="true" outlineLevel="0" collapsed="false">
      <c r="X887" s="337"/>
    </row>
    <row r="888" customFormat="false" ht="17.25" hidden="false" customHeight="true" outlineLevel="0" collapsed="false">
      <c r="X888" s="337"/>
    </row>
    <row r="889" customFormat="false" ht="17.25" hidden="false" customHeight="true" outlineLevel="0" collapsed="false">
      <c r="X889" s="337"/>
    </row>
    <row r="890" customFormat="false" ht="17.25" hidden="false" customHeight="true" outlineLevel="0" collapsed="false">
      <c r="X890" s="337"/>
    </row>
    <row r="891" customFormat="false" ht="17.25" hidden="false" customHeight="true" outlineLevel="0" collapsed="false">
      <c r="X891" s="337"/>
    </row>
    <row r="892" customFormat="false" ht="17.25" hidden="false" customHeight="true" outlineLevel="0" collapsed="false">
      <c r="X892" s="337"/>
    </row>
    <row r="893" customFormat="false" ht="17.25" hidden="false" customHeight="true" outlineLevel="0" collapsed="false">
      <c r="X893" s="337"/>
    </row>
    <row r="894" customFormat="false" ht="17.25" hidden="false" customHeight="true" outlineLevel="0" collapsed="false">
      <c r="X894" s="337"/>
    </row>
    <row r="895" customFormat="false" ht="17.25" hidden="false" customHeight="true" outlineLevel="0" collapsed="false">
      <c r="X895" s="337"/>
    </row>
    <row r="896" customFormat="false" ht="17.25" hidden="false" customHeight="true" outlineLevel="0" collapsed="false">
      <c r="X896" s="337"/>
    </row>
    <row r="897" customFormat="false" ht="17.25" hidden="false" customHeight="true" outlineLevel="0" collapsed="false">
      <c r="X897" s="337"/>
    </row>
    <row r="898" customFormat="false" ht="17.25" hidden="false" customHeight="true" outlineLevel="0" collapsed="false">
      <c r="X898" s="337"/>
    </row>
    <row r="899" customFormat="false" ht="17.25" hidden="false" customHeight="true" outlineLevel="0" collapsed="false">
      <c r="X899" s="337"/>
    </row>
    <row r="900" customFormat="false" ht="17.25" hidden="false" customHeight="true" outlineLevel="0" collapsed="false">
      <c r="X900" s="337"/>
    </row>
    <row r="901" customFormat="false" ht="17.25" hidden="false" customHeight="true" outlineLevel="0" collapsed="false">
      <c r="X901" s="337"/>
    </row>
    <row r="902" customFormat="false" ht="17.25" hidden="false" customHeight="true" outlineLevel="0" collapsed="false">
      <c r="X902" s="337"/>
    </row>
    <row r="903" customFormat="false" ht="17.25" hidden="false" customHeight="true" outlineLevel="0" collapsed="false">
      <c r="X903" s="337"/>
    </row>
    <row r="904" customFormat="false" ht="17.25" hidden="false" customHeight="true" outlineLevel="0" collapsed="false">
      <c r="X904" s="337"/>
    </row>
    <row r="905" customFormat="false" ht="17.25" hidden="false" customHeight="true" outlineLevel="0" collapsed="false">
      <c r="X905" s="337"/>
    </row>
    <row r="906" customFormat="false" ht="17.25" hidden="false" customHeight="true" outlineLevel="0" collapsed="false">
      <c r="X906" s="337"/>
    </row>
    <row r="907" customFormat="false" ht="17.25" hidden="false" customHeight="true" outlineLevel="0" collapsed="false">
      <c r="X907" s="337"/>
    </row>
    <row r="908" customFormat="false" ht="17.25" hidden="false" customHeight="true" outlineLevel="0" collapsed="false">
      <c r="X908" s="337"/>
    </row>
    <row r="909" customFormat="false" ht="17.25" hidden="false" customHeight="true" outlineLevel="0" collapsed="false">
      <c r="X909" s="337"/>
    </row>
    <row r="910" customFormat="false" ht="17.25" hidden="false" customHeight="true" outlineLevel="0" collapsed="false">
      <c r="X910" s="337"/>
    </row>
    <row r="911" customFormat="false" ht="17.25" hidden="false" customHeight="true" outlineLevel="0" collapsed="false">
      <c r="X911" s="337"/>
    </row>
    <row r="912" customFormat="false" ht="17.25" hidden="false" customHeight="true" outlineLevel="0" collapsed="false">
      <c r="X912" s="337"/>
    </row>
    <row r="913" customFormat="false" ht="17.25" hidden="false" customHeight="true" outlineLevel="0" collapsed="false">
      <c r="X913" s="337"/>
    </row>
    <row r="914" customFormat="false" ht="17.25" hidden="false" customHeight="true" outlineLevel="0" collapsed="false">
      <c r="X914" s="337"/>
    </row>
    <row r="915" customFormat="false" ht="17.25" hidden="false" customHeight="true" outlineLevel="0" collapsed="false">
      <c r="X915" s="337"/>
    </row>
    <row r="916" customFormat="false" ht="17.25" hidden="false" customHeight="true" outlineLevel="0" collapsed="false">
      <c r="X916" s="337"/>
    </row>
    <row r="917" customFormat="false" ht="17.25" hidden="false" customHeight="true" outlineLevel="0" collapsed="false">
      <c r="X917" s="337"/>
    </row>
    <row r="918" customFormat="false" ht="17.25" hidden="false" customHeight="true" outlineLevel="0" collapsed="false">
      <c r="X918" s="337"/>
    </row>
    <row r="919" customFormat="false" ht="17.25" hidden="false" customHeight="true" outlineLevel="0" collapsed="false">
      <c r="X919" s="337"/>
    </row>
    <row r="920" customFormat="false" ht="17.25" hidden="false" customHeight="true" outlineLevel="0" collapsed="false">
      <c r="X920" s="337"/>
    </row>
    <row r="921" customFormat="false" ht="17.25" hidden="false" customHeight="true" outlineLevel="0" collapsed="false">
      <c r="X921" s="337"/>
    </row>
    <row r="922" customFormat="false" ht="17.25" hidden="false" customHeight="true" outlineLevel="0" collapsed="false">
      <c r="X922" s="337"/>
    </row>
    <row r="923" customFormat="false" ht="17.25" hidden="false" customHeight="true" outlineLevel="0" collapsed="false">
      <c r="X923" s="337"/>
    </row>
    <row r="924" customFormat="false" ht="17.25" hidden="false" customHeight="true" outlineLevel="0" collapsed="false">
      <c r="X924" s="337"/>
    </row>
    <row r="925" customFormat="false" ht="17.25" hidden="false" customHeight="true" outlineLevel="0" collapsed="false">
      <c r="X925" s="337"/>
    </row>
    <row r="926" customFormat="false" ht="17.25" hidden="false" customHeight="true" outlineLevel="0" collapsed="false">
      <c r="X926" s="337"/>
    </row>
    <row r="927" customFormat="false" ht="17.25" hidden="false" customHeight="true" outlineLevel="0" collapsed="false">
      <c r="X927" s="337"/>
    </row>
    <row r="928" customFormat="false" ht="17.25" hidden="false" customHeight="true" outlineLevel="0" collapsed="false">
      <c r="X928" s="337"/>
    </row>
    <row r="929" customFormat="false" ht="17.25" hidden="false" customHeight="true" outlineLevel="0" collapsed="false">
      <c r="X929" s="337"/>
    </row>
    <row r="930" customFormat="false" ht="17.25" hidden="false" customHeight="true" outlineLevel="0" collapsed="false">
      <c r="X930" s="337"/>
    </row>
    <row r="931" customFormat="false" ht="17.25" hidden="false" customHeight="true" outlineLevel="0" collapsed="false">
      <c r="X931" s="337"/>
    </row>
    <row r="932" customFormat="false" ht="17.25" hidden="false" customHeight="true" outlineLevel="0" collapsed="false">
      <c r="X932" s="337"/>
    </row>
    <row r="933" customFormat="false" ht="17.25" hidden="false" customHeight="true" outlineLevel="0" collapsed="false">
      <c r="X933" s="337"/>
    </row>
    <row r="934" customFormat="false" ht="17.25" hidden="false" customHeight="true" outlineLevel="0" collapsed="false">
      <c r="X934" s="337"/>
    </row>
    <row r="935" customFormat="false" ht="17.25" hidden="false" customHeight="true" outlineLevel="0" collapsed="false">
      <c r="X935" s="337"/>
    </row>
    <row r="936" customFormat="false" ht="17.25" hidden="false" customHeight="true" outlineLevel="0" collapsed="false">
      <c r="X936" s="337"/>
    </row>
    <row r="937" customFormat="false" ht="17.25" hidden="false" customHeight="true" outlineLevel="0" collapsed="false">
      <c r="X937" s="337"/>
    </row>
    <row r="938" customFormat="false" ht="17.25" hidden="false" customHeight="true" outlineLevel="0" collapsed="false">
      <c r="X938" s="337"/>
    </row>
    <row r="939" customFormat="false" ht="17.25" hidden="false" customHeight="true" outlineLevel="0" collapsed="false">
      <c r="X939" s="337"/>
    </row>
    <row r="940" customFormat="false" ht="17.25" hidden="false" customHeight="true" outlineLevel="0" collapsed="false">
      <c r="X940" s="337"/>
    </row>
    <row r="941" customFormat="false" ht="17.25" hidden="false" customHeight="true" outlineLevel="0" collapsed="false">
      <c r="X941" s="337"/>
    </row>
    <row r="942" customFormat="false" ht="17.25" hidden="false" customHeight="true" outlineLevel="0" collapsed="false">
      <c r="X942" s="337"/>
    </row>
    <row r="943" customFormat="false" ht="17.25" hidden="false" customHeight="true" outlineLevel="0" collapsed="false">
      <c r="X943" s="337"/>
    </row>
    <row r="944" customFormat="false" ht="17.25" hidden="false" customHeight="true" outlineLevel="0" collapsed="false">
      <c r="X944" s="337"/>
    </row>
    <row r="945" customFormat="false" ht="17.25" hidden="false" customHeight="true" outlineLevel="0" collapsed="false">
      <c r="X945" s="337"/>
    </row>
    <row r="946" customFormat="false" ht="17.25" hidden="false" customHeight="true" outlineLevel="0" collapsed="false">
      <c r="X946" s="337"/>
    </row>
    <row r="947" customFormat="false" ht="17.25" hidden="false" customHeight="true" outlineLevel="0" collapsed="false">
      <c r="X947" s="337"/>
    </row>
    <row r="948" customFormat="false" ht="17.25" hidden="false" customHeight="true" outlineLevel="0" collapsed="false">
      <c r="X948" s="337"/>
    </row>
    <row r="949" customFormat="false" ht="17.25" hidden="false" customHeight="true" outlineLevel="0" collapsed="false">
      <c r="X949" s="337"/>
    </row>
    <row r="950" customFormat="false" ht="17.25" hidden="false" customHeight="true" outlineLevel="0" collapsed="false">
      <c r="X950" s="337"/>
    </row>
    <row r="951" customFormat="false" ht="17.25" hidden="false" customHeight="true" outlineLevel="0" collapsed="false">
      <c r="X951" s="337"/>
    </row>
    <row r="952" customFormat="false" ht="17.25" hidden="false" customHeight="true" outlineLevel="0" collapsed="false">
      <c r="X952" s="337"/>
    </row>
    <row r="953" customFormat="false" ht="17.25" hidden="false" customHeight="true" outlineLevel="0" collapsed="false">
      <c r="X953" s="337"/>
    </row>
    <row r="954" customFormat="false" ht="17.25" hidden="false" customHeight="true" outlineLevel="0" collapsed="false">
      <c r="X954" s="337"/>
    </row>
    <row r="955" customFormat="false" ht="17.25" hidden="false" customHeight="true" outlineLevel="0" collapsed="false">
      <c r="X955" s="337"/>
    </row>
    <row r="956" customFormat="false" ht="17.25" hidden="false" customHeight="true" outlineLevel="0" collapsed="false">
      <c r="X956" s="337"/>
    </row>
    <row r="957" customFormat="false" ht="17.25" hidden="false" customHeight="true" outlineLevel="0" collapsed="false">
      <c r="X957" s="337"/>
    </row>
    <row r="958" customFormat="false" ht="17.25" hidden="false" customHeight="true" outlineLevel="0" collapsed="false">
      <c r="X958" s="337"/>
    </row>
    <row r="959" customFormat="false" ht="17.25" hidden="false" customHeight="true" outlineLevel="0" collapsed="false">
      <c r="X959" s="337"/>
    </row>
    <row r="960" customFormat="false" ht="17.25" hidden="false" customHeight="true" outlineLevel="0" collapsed="false">
      <c r="X960" s="337"/>
    </row>
    <row r="961" customFormat="false" ht="17.25" hidden="false" customHeight="true" outlineLevel="0" collapsed="false">
      <c r="X961" s="337"/>
    </row>
    <row r="962" customFormat="false" ht="17.25" hidden="false" customHeight="true" outlineLevel="0" collapsed="false">
      <c r="X962" s="337"/>
    </row>
    <row r="963" customFormat="false" ht="17.25" hidden="false" customHeight="true" outlineLevel="0" collapsed="false">
      <c r="X963" s="337"/>
    </row>
    <row r="964" customFormat="false" ht="17.25" hidden="false" customHeight="true" outlineLevel="0" collapsed="false">
      <c r="X964" s="337"/>
    </row>
    <row r="965" customFormat="false" ht="17.25" hidden="false" customHeight="true" outlineLevel="0" collapsed="false">
      <c r="X965" s="337"/>
    </row>
    <row r="966" customFormat="false" ht="17.25" hidden="false" customHeight="true" outlineLevel="0" collapsed="false">
      <c r="X966" s="337"/>
    </row>
    <row r="967" customFormat="false" ht="17.25" hidden="false" customHeight="true" outlineLevel="0" collapsed="false">
      <c r="X967" s="337"/>
    </row>
    <row r="968" customFormat="false" ht="17.25" hidden="false" customHeight="true" outlineLevel="0" collapsed="false">
      <c r="X968" s="337"/>
    </row>
    <row r="969" customFormat="false" ht="17.25" hidden="false" customHeight="true" outlineLevel="0" collapsed="false">
      <c r="X969" s="337"/>
    </row>
    <row r="970" customFormat="false" ht="17.25" hidden="false" customHeight="true" outlineLevel="0" collapsed="false">
      <c r="X970" s="337"/>
    </row>
    <row r="971" customFormat="false" ht="17.25" hidden="false" customHeight="true" outlineLevel="0" collapsed="false">
      <c r="X971" s="337"/>
    </row>
    <row r="972" customFormat="false" ht="17.25" hidden="false" customHeight="true" outlineLevel="0" collapsed="false">
      <c r="X972" s="337"/>
    </row>
    <row r="973" customFormat="false" ht="17.25" hidden="false" customHeight="true" outlineLevel="0" collapsed="false">
      <c r="X973" s="337"/>
    </row>
    <row r="974" customFormat="false" ht="17.25" hidden="false" customHeight="true" outlineLevel="0" collapsed="false">
      <c r="X974" s="337"/>
    </row>
    <row r="975" customFormat="false" ht="17.25" hidden="false" customHeight="true" outlineLevel="0" collapsed="false">
      <c r="X975" s="337"/>
    </row>
    <row r="976" customFormat="false" ht="17.25" hidden="false" customHeight="true" outlineLevel="0" collapsed="false">
      <c r="X976" s="337"/>
    </row>
    <row r="977" customFormat="false" ht="17.25" hidden="false" customHeight="true" outlineLevel="0" collapsed="false">
      <c r="X977" s="337"/>
    </row>
    <row r="978" customFormat="false" ht="17.25" hidden="false" customHeight="true" outlineLevel="0" collapsed="false">
      <c r="X978" s="337"/>
    </row>
    <row r="979" customFormat="false" ht="17.25" hidden="false" customHeight="true" outlineLevel="0" collapsed="false">
      <c r="X979" s="337"/>
    </row>
    <row r="980" customFormat="false" ht="17.25" hidden="false" customHeight="true" outlineLevel="0" collapsed="false">
      <c r="X980" s="337"/>
    </row>
    <row r="981" customFormat="false" ht="17.25" hidden="false" customHeight="true" outlineLevel="0" collapsed="false">
      <c r="X981" s="337"/>
    </row>
    <row r="982" customFormat="false" ht="17.25" hidden="false" customHeight="true" outlineLevel="0" collapsed="false">
      <c r="X982" s="337"/>
    </row>
    <row r="983" customFormat="false" ht="17.25" hidden="false" customHeight="true" outlineLevel="0" collapsed="false">
      <c r="X983" s="337"/>
    </row>
    <row r="984" customFormat="false" ht="17.25" hidden="false" customHeight="true" outlineLevel="0" collapsed="false">
      <c r="X984" s="337"/>
    </row>
    <row r="985" customFormat="false" ht="17.25" hidden="false" customHeight="true" outlineLevel="0" collapsed="false">
      <c r="X985" s="337"/>
    </row>
    <row r="986" customFormat="false" ht="17.25" hidden="false" customHeight="true" outlineLevel="0" collapsed="false">
      <c r="X986" s="337"/>
    </row>
    <row r="987" customFormat="false" ht="17.25" hidden="false" customHeight="true" outlineLevel="0" collapsed="false">
      <c r="X987" s="337"/>
    </row>
    <row r="988" customFormat="false" ht="17.25" hidden="false" customHeight="true" outlineLevel="0" collapsed="false">
      <c r="X988" s="337"/>
    </row>
    <row r="989" customFormat="false" ht="17.25" hidden="false" customHeight="true" outlineLevel="0" collapsed="false">
      <c r="X989" s="337"/>
    </row>
    <row r="990" customFormat="false" ht="17.25" hidden="false" customHeight="true" outlineLevel="0" collapsed="false">
      <c r="X990" s="337"/>
    </row>
    <row r="991" customFormat="false" ht="17.25" hidden="false" customHeight="true" outlineLevel="0" collapsed="false">
      <c r="X991" s="337"/>
    </row>
    <row r="992" customFormat="false" ht="17.25" hidden="false" customHeight="true" outlineLevel="0" collapsed="false">
      <c r="X992" s="337"/>
    </row>
    <row r="993" customFormat="false" ht="17.25" hidden="false" customHeight="true" outlineLevel="0" collapsed="false">
      <c r="X993" s="337"/>
    </row>
    <row r="994" customFormat="false" ht="17.25" hidden="false" customHeight="true" outlineLevel="0" collapsed="false">
      <c r="X994" s="337"/>
    </row>
    <row r="995" customFormat="false" ht="17.25" hidden="false" customHeight="true" outlineLevel="0" collapsed="false">
      <c r="X995" s="337"/>
    </row>
    <row r="996" customFormat="false" ht="17.25" hidden="false" customHeight="true" outlineLevel="0" collapsed="false">
      <c r="X996" s="337"/>
    </row>
    <row r="997" customFormat="false" ht="17.25" hidden="false" customHeight="true" outlineLevel="0" collapsed="false">
      <c r="X997" s="337"/>
    </row>
    <row r="998" customFormat="false" ht="17.25" hidden="false" customHeight="true" outlineLevel="0" collapsed="false">
      <c r="X998" s="337"/>
    </row>
    <row r="999" customFormat="false" ht="17.25" hidden="false" customHeight="true" outlineLevel="0" collapsed="false">
      <c r="X999" s="337"/>
    </row>
    <row r="1000" customFormat="false" ht="17.25" hidden="false" customHeight="true" outlineLevel="0" collapsed="false">
      <c r="X1000" s="337"/>
    </row>
    <row r="1001" customFormat="false" ht="17.25" hidden="false" customHeight="true" outlineLevel="0" collapsed="false">
      <c r="X1001" s="337"/>
    </row>
    <row r="1002" customFormat="false" ht="17.25" hidden="false" customHeight="true" outlineLevel="0" collapsed="false">
      <c r="X1002" s="337"/>
    </row>
    <row r="1003" customFormat="false" ht="17.25" hidden="false" customHeight="true" outlineLevel="0" collapsed="false">
      <c r="X1003" s="337"/>
    </row>
    <row r="1004" customFormat="false" ht="17.25" hidden="false" customHeight="true" outlineLevel="0" collapsed="false">
      <c r="X1004" s="337"/>
    </row>
    <row r="1005" customFormat="false" ht="17.25" hidden="false" customHeight="true" outlineLevel="0" collapsed="false">
      <c r="X1005" s="337"/>
    </row>
    <row r="1006" customFormat="false" ht="17.25" hidden="false" customHeight="true" outlineLevel="0" collapsed="false">
      <c r="X1006" s="337"/>
    </row>
    <row r="1007" customFormat="false" ht="17.25" hidden="false" customHeight="true" outlineLevel="0" collapsed="false">
      <c r="X1007" s="337"/>
    </row>
    <row r="1008" customFormat="false" ht="17.25" hidden="false" customHeight="true" outlineLevel="0" collapsed="false">
      <c r="X1008" s="337"/>
    </row>
    <row r="1009" customFormat="false" ht="17.25" hidden="false" customHeight="true" outlineLevel="0" collapsed="false">
      <c r="X1009" s="337"/>
    </row>
    <row r="1010" customFormat="false" ht="17.25" hidden="false" customHeight="true" outlineLevel="0" collapsed="false">
      <c r="X1010" s="337"/>
    </row>
    <row r="1011" customFormat="false" ht="17.25" hidden="false" customHeight="true" outlineLevel="0" collapsed="false">
      <c r="X1011" s="337"/>
    </row>
    <row r="1012" customFormat="false" ht="17.25" hidden="false" customHeight="true" outlineLevel="0" collapsed="false">
      <c r="X1012" s="337"/>
    </row>
    <row r="1013" customFormat="false" ht="17.25" hidden="false" customHeight="true" outlineLevel="0" collapsed="false">
      <c r="X1013" s="337"/>
    </row>
    <row r="1014" customFormat="false" ht="17.25" hidden="false" customHeight="true" outlineLevel="0" collapsed="false">
      <c r="X1014" s="337"/>
    </row>
    <row r="1015" customFormat="false" ht="17.25" hidden="false" customHeight="true" outlineLevel="0" collapsed="false">
      <c r="X1015" s="337"/>
    </row>
    <row r="1016" customFormat="false" ht="17.25" hidden="false" customHeight="true" outlineLevel="0" collapsed="false">
      <c r="X1016" s="337"/>
    </row>
    <row r="1017" customFormat="false" ht="17.25" hidden="false" customHeight="true" outlineLevel="0" collapsed="false">
      <c r="X1017" s="337"/>
    </row>
    <row r="1018" customFormat="false" ht="17.25" hidden="false" customHeight="true" outlineLevel="0" collapsed="false">
      <c r="X1018" s="337"/>
    </row>
    <row r="1019" customFormat="false" ht="17.25" hidden="false" customHeight="true" outlineLevel="0" collapsed="false">
      <c r="X1019" s="337"/>
    </row>
    <row r="1020" customFormat="false" ht="17.25" hidden="false" customHeight="true" outlineLevel="0" collapsed="false">
      <c r="X1020" s="337"/>
    </row>
    <row r="1021" customFormat="false" ht="17.25" hidden="false" customHeight="true" outlineLevel="0" collapsed="false">
      <c r="X1021" s="337"/>
    </row>
    <row r="1022" customFormat="false" ht="17.25" hidden="false" customHeight="true" outlineLevel="0" collapsed="false">
      <c r="X1022" s="337"/>
    </row>
    <row r="1023" customFormat="false" ht="17.25" hidden="false" customHeight="true" outlineLevel="0" collapsed="false">
      <c r="X1023" s="337"/>
    </row>
    <row r="1024" customFormat="false" ht="17.25" hidden="false" customHeight="true" outlineLevel="0" collapsed="false">
      <c r="X1024" s="337"/>
    </row>
    <row r="1025" customFormat="false" ht="17.25" hidden="false" customHeight="true" outlineLevel="0" collapsed="false">
      <c r="X1025" s="337"/>
    </row>
    <row r="1026" customFormat="false" ht="17.25" hidden="false" customHeight="true" outlineLevel="0" collapsed="false">
      <c r="X1026" s="337"/>
    </row>
    <row r="1027" customFormat="false" ht="17.25" hidden="false" customHeight="true" outlineLevel="0" collapsed="false">
      <c r="X1027" s="337"/>
    </row>
    <row r="1028" customFormat="false" ht="17.25" hidden="false" customHeight="true" outlineLevel="0" collapsed="false">
      <c r="X1028" s="337"/>
    </row>
    <row r="1029" customFormat="false" ht="17.25" hidden="false" customHeight="true" outlineLevel="0" collapsed="false">
      <c r="X1029" s="337"/>
    </row>
    <row r="1030" customFormat="false" ht="17.25" hidden="false" customHeight="true" outlineLevel="0" collapsed="false">
      <c r="X1030" s="337"/>
    </row>
    <row r="1031" customFormat="false" ht="17.25" hidden="false" customHeight="true" outlineLevel="0" collapsed="false">
      <c r="X1031" s="337"/>
    </row>
    <row r="1032" customFormat="false" ht="17.25" hidden="false" customHeight="true" outlineLevel="0" collapsed="false">
      <c r="X1032" s="337"/>
    </row>
    <row r="1033" customFormat="false" ht="17.25" hidden="false" customHeight="true" outlineLevel="0" collapsed="false">
      <c r="X1033" s="337"/>
    </row>
    <row r="1034" customFormat="false" ht="17.25" hidden="false" customHeight="true" outlineLevel="0" collapsed="false">
      <c r="X1034" s="337"/>
    </row>
    <row r="1035" customFormat="false" ht="17.25" hidden="false" customHeight="true" outlineLevel="0" collapsed="false">
      <c r="X1035" s="337"/>
    </row>
    <row r="1036" customFormat="false" ht="17.25" hidden="false" customHeight="true" outlineLevel="0" collapsed="false">
      <c r="X1036" s="337"/>
    </row>
    <row r="1037" customFormat="false" ht="17.25" hidden="false" customHeight="true" outlineLevel="0" collapsed="false">
      <c r="X1037" s="337"/>
    </row>
    <row r="1038" customFormat="false" ht="17.25" hidden="false" customHeight="true" outlineLevel="0" collapsed="false">
      <c r="X1038" s="337"/>
    </row>
    <row r="1039" customFormat="false" ht="17.25" hidden="false" customHeight="true" outlineLevel="0" collapsed="false">
      <c r="X1039" s="337"/>
    </row>
    <row r="1040" customFormat="false" ht="17.25" hidden="false" customHeight="true" outlineLevel="0" collapsed="false">
      <c r="X1040" s="337"/>
    </row>
    <row r="1041" customFormat="false" ht="17.25" hidden="false" customHeight="true" outlineLevel="0" collapsed="false">
      <c r="X1041" s="337"/>
    </row>
    <row r="1042" customFormat="false" ht="17.25" hidden="false" customHeight="true" outlineLevel="0" collapsed="false">
      <c r="X1042" s="337"/>
    </row>
    <row r="1043" customFormat="false" ht="17.25" hidden="false" customHeight="true" outlineLevel="0" collapsed="false">
      <c r="X1043" s="337"/>
    </row>
    <row r="1044" customFormat="false" ht="17.25" hidden="false" customHeight="true" outlineLevel="0" collapsed="false">
      <c r="X1044" s="337"/>
    </row>
    <row r="1045" customFormat="false" ht="17.25" hidden="false" customHeight="true" outlineLevel="0" collapsed="false">
      <c r="X1045" s="337"/>
    </row>
    <row r="1046" customFormat="false" ht="17.25" hidden="false" customHeight="true" outlineLevel="0" collapsed="false">
      <c r="X1046" s="337"/>
    </row>
    <row r="1047" customFormat="false" ht="17.25" hidden="false" customHeight="true" outlineLevel="0" collapsed="false">
      <c r="X1047" s="337"/>
    </row>
    <row r="1048" customFormat="false" ht="17.25" hidden="false" customHeight="true" outlineLevel="0" collapsed="false">
      <c r="X1048" s="337"/>
    </row>
    <row r="1049" customFormat="false" ht="17.25" hidden="false" customHeight="true" outlineLevel="0" collapsed="false">
      <c r="X1049" s="337"/>
    </row>
    <row r="1050" customFormat="false" ht="17.25" hidden="false" customHeight="true" outlineLevel="0" collapsed="false">
      <c r="X1050" s="337"/>
    </row>
    <row r="1051" customFormat="false" ht="17.25" hidden="false" customHeight="true" outlineLevel="0" collapsed="false">
      <c r="X1051" s="337"/>
    </row>
    <row r="1052" customFormat="false" ht="17.25" hidden="false" customHeight="true" outlineLevel="0" collapsed="false">
      <c r="X1052" s="337"/>
    </row>
    <row r="1053" customFormat="false" ht="17.25" hidden="false" customHeight="true" outlineLevel="0" collapsed="false">
      <c r="X1053" s="337"/>
    </row>
    <row r="1054" customFormat="false" ht="17.25" hidden="false" customHeight="true" outlineLevel="0" collapsed="false">
      <c r="X1054" s="337"/>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765625" defaultRowHeight="13.5" zeroHeight="false" outlineLevelRow="0" outlineLevelCol="0"/>
  <cols>
    <col collapsed="false" customWidth="true" hidden="false" outlineLevel="0" max="1" min="1" style="0" width="32.82"/>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6" t="s">
        <v>41</v>
      </c>
      <c r="B3" s="286"/>
      <c r="C3" s="286"/>
      <c r="D3" s="286"/>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43" t="s">
        <v>333</v>
      </c>
      <c r="B6" s="117"/>
      <c r="C6" s="117"/>
      <c r="D6" s="117"/>
    </row>
    <row r="7" customFormat="false" ht="13.5" hidden="false" customHeight="true" outlineLevel="0" collapsed="false">
      <c r="A7" s="543" t="s">
        <v>334</v>
      </c>
      <c r="B7" s="117"/>
      <c r="C7" s="117"/>
      <c r="D7" s="117"/>
    </row>
    <row r="8" customFormat="false" ht="13.5" hidden="false" customHeight="true" outlineLevel="0" collapsed="false">
      <c r="A8" s="543" t="s">
        <v>335</v>
      </c>
      <c r="B8" s="117"/>
      <c r="C8" s="117"/>
      <c r="D8" s="117"/>
    </row>
    <row r="9" customFormat="false" ht="13.5" hidden="false" customHeight="true" outlineLevel="0" collapsed="false">
      <c r="A9" s="543" t="s">
        <v>336</v>
      </c>
      <c r="B9" s="117"/>
      <c r="C9" s="117"/>
      <c r="D9" s="117"/>
    </row>
    <row r="10" customFormat="false" ht="13.5" hidden="false" customHeight="true" outlineLevel="0" collapsed="false">
      <c r="A10" s="544"/>
    </row>
    <row r="11" customFormat="false" ht="17.25" hidden="false" customHeight="true" outlineLevel="0" collapsed="false">
      <c r="A11" s="545" t="s">
        <v>337</v>
      </c>
      <c r="B11" s="546" t="s">
        <v>338</v>
      </c>
      <c r="C11" s="546"/>
      <c r="D11" s="546"/>
    </row>
    <row r="12" customFormat="false" ht="17.25" hidden="false" customHeight="true" outlineLevel="0" collapsed="false">
      <c r="A12" s="545" t="s">
        <v>339</v>
      </c>
      <c r="B12" s="547" t="n">
        <f aca="true">TODAY()</f>
        <v>45993</v>
      </c>
      <c r="C12" s="547"/>
      <c r="D12" s="547"/>
    </row>
    <row r="13" customFormat="false" ht="4.5" hidden="false" customHeight="true" outlineLevel="0" collapsed="false"/>
    <row r="14" customFormat="false" ht="26.25" hidden="false" customHeight="true" outlineLevel="0" collapsed="false">
      <c r="B14" s="548" t="s">
        <v>340</v>
      </c>
      <c r="C14" s="549" t="s">
        <v>341</v>
      </c>
      <c r="D14" s="549" t="s">
        <v>342</v>
      </c>
    </row>
    <row r="15" customFormat="false" ht="4.5" hidden="false" customHeight="true" outlineLevel="0" collapsed="false"/>
    <row r="16" customFormat="false" ht="4.5" hidden="false" customHeight="true" outlineLevel="0" collapsed="false">
      <c r="G16" s="337"/>
    </row>
    <row r="17" customFormat="false" ht="17.25" hidden="false" customHeight="true" outlineLevel="0" collapsed="false">
      <c r="B17" s="550" t="s">
        <v>46</v>
      </c>
      <c r="C17" s="551"/>
      <c r="D17" s="552"/>
    </row>
    <row r="18" customFormat="false" ht="21.75" hidden="false" customHeight="true" outlineLevel="0" collapsed="false">
      <c r="B18" s="553" t="s">
        <v>343</v>
      </c>
      <c r="C18" s="554"/>
      <c r="D18" s="555"/>
    </row>
    <row r="19" customFormat="false" ht="21.75" hidden="false" customHeight="true" outlineLevel="0" collapsed="false">
      <c r="B19" s="550" t="s">
        <v>344</v>
      </c>
      <c r="C19" s="551"/>
      <c r="D19" s="556"/>
    </row>
    <row r="20" customFormat="false" ht="4.5" hidden="false" customHeight="true" outlineLevel="0" collapsed="false">
      <c r="B20" s="544"/>
      <c r="C20" s="557"/>
      <c r="D20" s="557"/>
    </row>
    <row r="21" customFormat="false" ht="17.25" hidden="false" customHeight="true" outlineLevel="0" collapsed="false">
      <c r="B21" s="558" t="s">
        <v>54</v>
      </c>
      <c r="C21" s="559"/>
      <c r="D21" s="560"/>
    </row>
    <row r="22" customFormat="false" ht="21.75" hidden="false" customHeight="true" outlineLevel="0" collapsed="false">
      <c r="B22" s="561" t="s">
        <v>243</v>
      </c>
      <c r="C22" s="562"/>
      <c r="D22" s="556"/>
    </row>
    <row r="23" customFormat="false" ht="4.5" hidden="false" customHeight="true" outlineLevel="0" collapsed="false">
      <c r="B23" s="544"/>
      <c r="C23" s="557"/>
      <c r="D23" s="557"/>
    </row>
    <row r="24" customFormat="false" ht="17.25" hidden="false" customHeight="true" outlineLevel="0" collapsed="false">
      <c r="B24" s="563" t="s">
        <v>81</v>
      </c>
      <c r="C24" s="564"/>
      <c r="D24" s="565"/>
    </row>
    <row r="25" customFormat="false" ht="21.75" hidden="false" customHeight="true" outlineLevel="0" collapsed="false">
      <c r="B25" s="566" t="s">
        <v>7</v>
      </c>
      <c r="C25" s="567"/>
      <c r="D25" s="556"/>
    </row>
    <row r="26" customFormat="false" ht="4.5" hidden="false" customHeight="true" outlineLevel="0" collapsed="false">
      <c r="B26" s="544"/>
      <c r="C26" s="557"/>
      <c r="D26" s="557"/>
    </row>
    <row r="27" customFormat="false" ht="17.25" hidden="false" customHeight="true" outlineLevel="0" collapsed="false">
      <c r="B27" s="568" t="s">
        <v>57</v>
      </c>
      <c r="C27" s="569"/>
      <c r="D27" s="569"/>
    </row>
    <row r="28" customFormat="false" ht="4.5" hidden="false" customHeight="true" outlineLevel="0" collapsed="false">
      <c r="B28" s="544"/>
      <c r="C28" s="557"/>
      <c r="D28" s="557"/>
    </row>
    <row r="29" customFormat="false" ht="17.25" hidden="false" customHeight="true" outlineLevel="0" collapsed="false">
      <c r="B29" s="570" t="s">
        <v>60</v>
      </c>
      <c r="C29" s="571"/>
      <c r="D29" s="572"/>
    </row>
    <row r="30" customFormat="false" ht="4.5" hidden="false" customHeight="true" outlineLevel="0" collapsed="false">
      <c r="B30" s="544"/>
      <c r="C30" s="557"/>
      <c r="D30" s="557"/>
    </row>
    <row r="31" customFormat="false" ht="17.25" hidden="false" customHeight="true" outlineLevel="0" collapsed="false">
      <c r="B31" s="573" t="s">
        <v>106</v>
      </c>
      <c r="C31" s="574"/>
      <c r="D31" s="575"/>
    </row>
    <row r="32" customFormat="false" ht="4.5" hidden="false" customHeight="true" outlineLevel="0" collapsed="false">
      <c r="B32" s="544"/>
      <c r="C32" s="557"/>
      <c r="D32" s="557"/>
    </row>
    <row r="33" customFormat="false" ht="17.25" hidden="false" customHeight="true" outlineLevel="0" collapsed="false">
      <c r="B33" s="576" t="s">
        <v>234</v>
      </c>
      <c r="C33" s="577"/>
      <c r="D33" s="494"/>
    </row>
    <row r="34" customFormat="false" ht="4.5" hidden="false" customHeight="true" outlineLevel="0" collapsed="false">
      <c r="B34" s="544"/>
      <c r="C34" s="557"/>
      <c r="D34" s="557"/>
    </row>
    <row r="35" customFormat="false" ht="17.25" hidden="false" customHeight="true" outlineLevel="0" collapsed="false">
      <c r="B35" s="578" t="s">
        <v>11</v>
      </c>
      <c r="C35" s="579"/>
      <c r="D35" s="580"/>
    </row>
    <row r="36" customFormat="false" ht="4.5" hidden="false" customHeight="true" outlineLevel="0" collapsed="false">
      <c r="B36" s="544"/>
      <c r="C36" s="557"/>
      <c r="D36" s="557"/>
    </row>
    <row r="37" customFormat="false" ht="18" hidden="false" customHeight="true" outlineLevel="0" collapsed="false">
      <c r="B37" s="581" t="s">
        <v>85</v>
      </c>
      <c r="C37" s="582"/>
      <c r="D37" s="583"/>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4062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345</v>
      </c>
    </row>
    <row r="3" customFormat="false" ht="13.5" hidden="false" customHeight="true" outlineLevel="0" collapsed="false"/>
    <row r="4" s="584" customFormat="true" ht="13.5" hidden="false" customHeight="true" outlineLevel="0" collapsed="false">
      <c r="B4" s="585"/>
      <c r="C4" s="585" t="s">
        <v>346</v>
      </c>
      <c r="D4" s="585" t="s">
        <v>347</v>
      </c>
    </row>
    <row r="5" s="586" customFormat="true" ht="13.5" hidden="false" customHeight="true" outlineLevel="0" collapsed="false">
      <c r="B5" s="587" t="s">
        <v>348</v>
      </c>
      <c r="C5" s="588" t="s">
        <v>349</v>
      </c>
      <c r="D5" s="588" t="s">
        <v>350</v>
      </c>
    </row>
    <row r="6" s="586" customFormat="true" ht="64.5" hidden="false" customHeight="true" outlineLevel="0" collapsed="false">
      <c r="B6" s="587"/>
      <c r="C6" s="589" t="s">
        <v>47</v>
      </c>
      <c r="D6" s="588" t="s">
        <v>351</v>
      </c>
    </row>
    <row r="7" s="586" customFormat="true" ht="26.25" hidden="false" customHeight="true" outlineLevel="0" collapsed="false">
      <c r="B7" s="587" t="s">
        <v>352</v>
      </c>
      <c r="C7" s="587" t="s">
        <v>353</v>
      </c>
      <c r="D7" s="588" t="s">
        <v>354</v>
      </c>
    </row>
    <row r="8" s="586" customFormat="true" ht="26.25" hidden="false" customHeight="true" outlineLevel="0" collapsed="false">
      <c r="B8" s="587"/>
      <c r="C8" s="589" t="s">
        <v>355</v>
      </c>
      <c r="D8" s="588" t="s">
        <v>356</v>
      </c>
    </row>
    <row r="9" s="586" customFormat="true" ht="141" hidden="false" customHeight="true" outlineLevel="0" collapsed="false">
      <c r="B9" s="587" t="s">
        <v>357</v>
      </c>
      <c r="C9" s="589" t="s">
        <v>358</v>
      </c>
      <c r="D9" s="588" t="s">
        <v>359</v>
      </c>
    </row>
    <row r="10" customFormat="false" ht="51.75" hidden="false" customHeight="true" outlineLevel="0" collapsed="false">
      <c r="B10" s="587"/>
      <c r="C10" s="589" t="s">
        <v>360</v>
      </c>
      <c r="D10" s="588" t="s">
        <v>361</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9962</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2025-12-02T01:49:29Z</dcterms:modified>
  <cp:revision>148</cp:revision>
  <dc:subject/>
  <dc:title>Prod-2020</dc:title>
</cp:coreProperties>
</file>

<file path=docProps/custom.xml><?xml version="1.0" encoding="utf-8"?>
<Properties xmlns="http://schemas.openxmlformats.org/officeDocument/2006/custom-properties" xmlns:vt="http://schemas.openxmlformats.org/officeDocument/2006/docPropsVTypes"/>
</file>